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CONTROL INTERNO\DOCUMENTOS 2021\4. MAPA DE RIESGOS Y SEGUIMIENTOS\0. Actualizacion y suscripcion 2021\"/>
    </mc:Choice>
  </mc:AlternateContent>
  <bookViews>
    <workbookView xWindow="0" yWindow="0" windowWidth="20490" windowHeight="7650" tabRatio="842"/>
  </bookViews>
  <sheets>
    <sheet name="(1) Planeación" sheetId="13" r:id="rId1"/>
    <sheet name="(2) Control Interno" sheetId="14" r:id="rId2"/>
    <sheet name="(3) Juridica" sheetId="15" r:id="rId3"/>
    <sheet name="(4) Contratación" sheetId="16" r:id="rId4"/>
    <sheet name="(5) Deporte Asociado" sheetId="17" r:id="rId5"/>
    <sheet name="(6) Juegos Intercolegiados" sheetId="18" r:id="rId6"/>
    <sheet name="(7) Deporte Social y C" sheetId="19" r:id="rId7"/>
    <sheet name="(8) Recreacion y Aprove T" sheetId="20" r:id="rId8"/>
    <sheet name="(9) Habitos y Estilo VS" sheetId="21" r:id="rId9"/>
    <sheet name="(10) Talento Humano" sheetId="1" r:id="rId10"/>
    <sheet name="(11) Seguridad y Salud T" sheetId="6" r:id="rId11"/>
    <sheet name="(12) Sistemas" sheetId="5" r:id="rId12"/>
    <sheet name="(13) Archivo Central" sheetId="12" r:id="rId13"/>
    <sheet name="(14) Contabilidad" sheetId="7" r:id="rId14"/>
    <sheet name="(15) Presupuesto" sheetId="10" r:id="rId15"/>
    <sheet name="(16) Tesorería" sheetId="2" r:id="rId16"/>
    <sheet name="(17) Almacén" sheetId="11" r:id="rId17"/>
    <sheet name="Hoja1" sheetId="4" state="hidden"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xlnm._FilterDatabase" localSheetId="12" hidden="1">'(13) Archivo Central'!$Q$10:$Q$13</definedName>
    <definedName name="_xlnm.Print_Area" localSheetId="9">'(10) Talento Humano'!$A$5:$U$15</definedName>
    <definedName name="_xlnm.Print_Area" localSheetId="10">'(11) Seguridad y Salud T'!$A$1:$V$12</definedName>
    <definedName name="_xlnm.Print_Area" localSheetId="11">'(12) Sistemas'!$A$1:$V$13</definedName>
    <definedName name="_xlnm.Print_Area" localSheetId="12">'(13) Archivo Central'!$A$1:$V$13</definedName>
    <definedName name="_xlnm.Print_Area" localSheetId="13">'(14) Contabilidad'!$A$1:$V$12</definedName>
    <definedName name="_xlnm.Print_Area" localSheetId="14">'(15) Presupuesto'!$A$4:$V$12</definedName>
    <definedName name="_xlnm.Print_Area" localSheetId="15">'(16) Tesorería'!$A$1:$V$13</definedName>
    <definedName name="_xlnm.Print_Area" localSheetId="16">'(17) Almacén'!$A$1:$V$12</definedName>
    <definedName name="_xlnm.Print_Area" localSheetId="1">'(2) Control Interno'!$A$1:$U$22</definedName>
    <definedName name="_xlnm.Print_Area" localSheetId="2">'(3) Juridica'!$A$1:$AC$22</definedName>
    <definedName name="_xlnm.Print_Area" localSheetId="3">'(4) Contratación'!$A$1:$AD$21</definedName>
    <definedName name="_xlnm.Print_Area" localSheetId="4">'(5) Deporte Asociado'!$A$1:$W$20</definedName>
    <definedName name="_xlnm.Print_Area" localSheetId="5">'(6) Juegos Intercolegiados'!$A$1:$X$23</definedName>
    <definedName name="_xlnm.Print_Area" localSheetId="6">'(7) Deporte Social y C'!$A$1:$W$22</definedName>
    <definedName name="_xlnm.Print_Area" localSheetId="7">'(8) Recreacion y Aprove T'!$A$1:$W$20</definedName>
    <definedName name="_xlnm.Print_Area" localSheetId="8">'(9) Habitos y Estilo VS'!$A$1:$U$10</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Titles" localSheetId="9">'(10) Talento Humano'!$10:$11</definedName>
    <definedName name="_xlnm.Print_Titles" localSheetId="10">'(11) Seguridad y Salud T'!$8:$9</definedName>
    <definedName name="_xlnm.Print_Titles" localSheetId="11">'(12) Sistemas'!$8:$9</definedName>
    <definedName name="_xlnm.Print_Titles" localSheetId="12">'(13) Archivo Central'!$7:$8</definedName>
    <definedName name="_xlnm.Print_Titles" localSheetId="13">'(14) Contabilidad'!$8:$9</definedName>
    <definedName name="_xlnm.Print_Titles" localSheetId="14">'(15) Presupuesto'!$9:$10</definedName>
    <definedName name="_xlnm.Print_Titles" localSheetId="15">'(16) Tesorería'!$8:$9</definedName>
    <definedName name="_xlnm.Print_Titles" localSheetId="1">'(2) Control Interno'!$7:$8</definedName>
    <definedName name="_xlnm.Print_Titles" localSheetId="2">'(3) Juridica'!$8:$9</definedName>
    <definedName name="_xlnm.Print_Titles" localSheetId="5">'(6) Juegos Intercolegiados'!$7:$8</definedName>
    <definedName name="_xlnm.Print_Titles" localSheetId="6">'(7) Deporte Social y C'!$7:$8</definedName>
    <definedName name="_xlnm.Print_Titles" localSheetId="8">'(9) Habitos y Estilo VS'!$7:$8</definedName>
    <definedName name="Z_31578BE1_199E_4DDD_BD28_180CDA7042A3_.wvu.Cols" localSheetId="0" hidden="1">'(1) Planeación'!#REF!,'(1) Planeación'!$E:$E,'(1) Planeación'!$J:$L,'(1) Planeación'!$P:$P,'(1) Planeación'!$R:$S,'(1) Planeación'!$U:$W</definedName>
    <definedName name="Z_31578BE1_199E_4DDD_BD28_180CDA7042A3_.wvu.Cols" localSheetId="9" hidden="1">'(10) Talento Humano'!#REF!,'(10) Talento Humano'!$E:$E,'(10) Talento Humano'!$J:$L,'(10) Talento Humano'!$P:$P,'(10) Talento Humano'!$R:$S,'(10) Talento Humano'!$U:$U</definedName>
    <definedName name="Z_31578BE1_199E_4DDD_BD28_180CDA7042A3_.wvu.Cols" localSheetId="10" hidden="1">'(11) Seguridad y Salud T'!$D:$D,'(11) Seguridad y Salud T'!$F:$F,'(11) Seguridad y Salud T'!$K:$M,'(11) Seguridad y Salud T'!$Q:$Q,'(11) Seguridad y Salud T'!$S:$T,'(11) Seguridad y Salud T'!$V:$X</definedName>
    <definedName name="Z_31578BE1_199E_4DDD_BD28_180CDA7042A3_.wvu.Cols" localSheetId="1" hidden="1">'(2) Control Interno'!#REF!,'(2) Control Interno'!$E:$E,'(2) Control Interno'!$J:$L,'(2) Control Interno'!$P:$P,'(2) Control Interno'!$R:$S,'(2) Control Interno'!$U:$W</definedName>
    <definedName name="Z_31578BE1_199E_4DDD_BD28_180CDA7042A3_.wvu.Cols" localSheetId="2" hidden="1">'(3) Juridica'!#REF!,'(3) Juridica'!$E:$E,'(3) Juridica'!$J:$L,'(3) Juridica'!$P:$P,'(3) Juridica'!$R:$S,'(3) Juridica'!$U:$W</definedName>
    <definedName name="Z_31578BE1_199E_4DDD_BD28_180CDA7042A3_.wvu.Cols" localSheetId="3" hidden="1">'(4) Contratación'!#REF!,'(4) Contratación'!$E:$E,'(4) Contratación'!$J:$L,'(4) Contratación'!$P:$P,'(4) Contratación'!$R:$S,'(4) Contratación'!$U:$W</definedName>
    <definedName name="Z_31578BE1_199E_4DDD_BD28_180CDA7042A3_.wvu.Cols" localSheetId="4" hidden="1">'(5) Deporte Asociado'!#REF!,'(5) Deporte Asociado'!$E:$E,'(5) Deporte Asociado'!$J:$L,'(5) Deporte Asociado'!$P:$P,'(5) Deporte Asociado'!$R:$S,'(5) Deporte Asociado'!$U:$W</definedName>
    <definedName name="Z_31578BE1_199E_4DDD_BD28_180CDA7042A3_.wvu.Cols" localSheetId="5" hidden="1">'(6) Juegos Intercolegiados'!#REF!,'(6) Juegos Intercolegiados'!$E:$E,'(6) Juegos Intercolegiados'!$J:$L,'(6) Juegos Intercolegiados'!$P:$P,'(6) Juegos Intercolegiados'!$R:$S,'(6) Juegos Intercolegiados'!$U:$W</definedName>
    <definedName name="Z_31578BE1_199E_4DDD_BD28_180CDA7042A3_.wvu.Cols" localSheetId="6" hidden="1">'(7) Deporte Social y C'!#REF!,'(7) Deporte Social y C'!$E:$E,'(7) Deporte Social y C'!$J:$L,'(7) Deporte Social y C'!$P:$P,'(7) Deporte Social y C'!$R:$S,'(7) Deporte Social y C'!$U:$W</definedName>
    <definedName name="Z_31578BE1_199E_4DDD_BD28_180CDA7042A3_.wvu.Cols" localSheetId="7" hidden="1">'(8) Recreacion y Aprove T'!#REF!,'(8) Recreacion y Aprove T'!$E:$E,'(8) Recreacion y Aprove T'!$J:$L,'(8) Recreacion y Aprove T'!$P:$P,'(8) Recreacion y Aprove T'!$R:$S,'(8) Recreacion y Aprove T'!$U:$W</definedName>
    <definedName name="Z_31578BE1_199E_4DDD_BD28_180CDA7042A3_.wvu.Cols" localSheetId="8" hidden="1">'(9) Habitos y Estilo VS'!#REF!,'(9) Habitos y Estilo VS'!$E:$E,'(9) Habitos y Estilo VS'!$J:$L,'(9) Habitos y Estilo VS'!$P:$P,'(9) Habitos y Estilo VS'!$R:$S,'(9) Habitos y Estilo VS'!$U:$W</definedName>
    <definedName name="Z_31578BE1_199E_4DDD_BD28_180CDA7042A3_.wvu.PrintArea" localSheetId="9" hidden="1">'(10) Talento Humano'!$A$5:$U$15</definedName>
    <definedName name="Z_31578BE1_199E_4DDD_BD28_180CDA7042A3_.wvu.PrintArea" localSheetId="10" hidden="1">'(11) Seguridad y Salud T'!$A$1:$V$12</definedName>
    <definedName name="Z_31578BE1_199E_4DDD_BD28_180CDA7042A3_.wvu.PrintArea" localSheetId="11" hidden="1">'(12) Sistemas'!$A$1:$V$13</definedName>
    <definedName name="Z_31578BE1_199E_4DDD_BD28_180CDA7042A3_.wvu.PrintArea" localSheetId="12" hidden="1">'(13) Archivo Central'!$A$1:$V$13</definedName>
    <definedName name="Z_31578BE1_199E_4DDD_BD28_180CDA7042A3_.wvu.PrintArea" localSheetId="13" hidden="1">'(14) Contabilidad'!$A$1:$V$12</definedName>
    <definedName name="Z_31578BE1_199E_4DDD_BD28_180CDA7042A3_.wvu.PrintArea" localSheetId="14" hidden="1">'(15) Presupuesto'!$A$4:$V$12</definedName>
    <definedName name="Z_31578BE1_199E_4DDD_BD28_180CDA7042A3_.wvu.PrintArea" localSheetId="15" hidden="1">'(16) Tesorería'!$A$1:$V$13</definedName>
    <definedName name="Z_31578BE1_199E_4DDD_BD28_180CDA7042A3_.wvu.PrintArea" localSheetId="16" hidden="1">'(17) Almacén'!$A$1:$V$12</definedName>
    <definedName name="Z_31578BE1_199E_4DDD_BD28_180CDA7042A3_.wvu.PrintArea" localSheetId="1" hidden="1">'(2) Control Interno'!$A$1:$U$19</definedName>
    <definedName name="Z_31578BE1_199E_4DDD_BD28_180CDA7042A3_.wvu.PrintArea" localSheetId="2" hidden="1">'(3) Juridica'!$A$1:$U$11</definedName>
    <definedName name="Z_31578BE1_199E_4DDD_BD28_180CDA7042A3_.wvu.PrintArea" localSheetId="3" hidden="1">'(4) Contratación'!$A$3:$U$12</definedName>
    <definedName name="Z_31578BE1_199E_4DDD_BD28_180CDA7042A3_.wvu.PrintArea" localSheetId="5" hidden="1">'(6) Juegos Intercolegiados'!$A$1:$U$17</definedName>
    <definedName name="Z_31578BE1_199E_4DDD_BD28_180CDA7042A3_.wvu.PrintArea" localSheetId="6" hidden="1">'(7) Deporte Social y C'!$A$1:$U$10</definedName>
    <definedName name="Z_31578BE1_199E_4DDD_BD28_180CDA7042A3_.wvu.PrintArea" localSheetId="7" hidden="1">'(8) Recreacion y Aprove T'!$A$1:$U$9</definedName>
    <definedName name="Z_31578BE1_199E_4DDD_BD28_180CDA7042A3_.wvu.PrintArea" localSheetId="8" hidden="1">'(9) Habitos y Estilo VS'!$A$1:$U$10</definedName>
    <definedName name="Z_31578BE1_199E_4DDD_BD28_180CDA7042A3_.wvu.PrintTitles" localSheetId="9" hidden="1">'(10) Talento Humano'!$10:$11</definedName>
    <definedName name="Z_31578BE1_199E_4DDD_BD28_180CDA7042A3_.wvu.PrintTitles" localSheetId="10" hidden="1">'(11) Seguridad y Salud T'!$8:$9</definedName>
    <definedName name="Z_31578BE1_199E_4DDD_BD28_180CDA7042A3_.wvu.PrintTitles" localSheetId="11" hidden="1">'(12) Sistemas'!$8:$9</definedName>
    <definedName name="Z_31578BE1_199E_4DDD_BD28_180CDA7042A3_.wvu.PrintTitles" localSheetId="12" hidden="1">'(13) Archivo Central'!$7:$8</definedName>
    <definedName name="Z_31578BE1_199E_4DDD_BD28_180CDA7042A3_.wvu.PrintTitles" localSheetId="13" hidden="1">'(14) Contabilidad'!$8:$9</definedName>
    <definedName name="Z_31578BE1_199E_4DDD_BD28_180CDA7042A3_.wvu.PrintTitles" localSheetId="14" hidden="1">'(15) Presupuesto'!$9:$10</definedName>
    <definedName name="Z_31578BE1_199E_4DDD_BD28_180CDA7042A3_.wvu.PrintTitles" localSheetId="15" hidden="1">'(16) Tesorería'!$8:$9</definedName>
    <definedName name="Z_31578BE1_199E_4DDD_BD28_180CDA7042A3_.wvu.PrintTitles" localSheetId="1" hidden="1">'(2) Control Interno'!$7:$8</definedName>
    <definedName name="Z_31578BE1_199E_4DDD_BD28_180CDA7042A3_.wvu.PrintTitles" localSheetId="2" hidden="1">'(3) Juridica'!$8:$9</definedName>
    <definedName name="Z_31578BE1_199E_4DDD_BD28_180CDA7042A3_.wvu.PrintTitles" localSheetId="5" hidden="1">'(6) Juegos Intercolegiados'!$7:$8</definedName>
    <definedName name="Z_31578BE1_199E_4DDD_BD28_180CDA7042A3_.wvu.PrintTitles" localSheetId="6" hidden="1">'(7) Deporte Social y C'!$7:$8</definedName>
    <definedName name="Z_31578BE1_199E_4DDD_BD28_180CDA7042A3_.wvu.PrintTitles" localSheetId="8" hidden="1">'(9) Habitos y Estilo VS'!$7:$8</definedName>
    <definedName name="Z_42BB51DB_DC3E_4DA5_9499_5574EB19780E_.wvu.Cols" localSheetId="0" hidden="1">'(1) Planeación'!#REF!,'(1) Planeación'!$E:$E,'(1) Planeación'!$J:$L,'(1) Planeación'!$P:$P,'(1) Planeación'!$R:$S,'(1) Planeación'!$U:$W</definedName>
    <definedName name="Z_42BB51DB_DC3E_4DA5_9499_5574EB19780E_.wvu.Cols" localSheetId="9" hidden="1">'(10) Talento Humano'!#REF!,'(10) Talento Humano'!$E:$E,'(10) Talento Humano'!$J:$L,'(10) Talento Humano'!$P:$P,'(10) Talento Humano'!$R:$S,'(10) Talento Humano'!$U:$U</definedName>
    <definedName name="Z_42BB51DB_DC3E_4DA5_9499_5574EB19780E_.wvu.Cols" localSheetId="10" hidden="1">'(11) Seguridad y Salud T'!$D:$D,'(11) Seguridad y Salud T'!$F:$F,'(11) Seguridad y Salud T'!$K:$M,'(11) Seguridad y Salud T'!$Q:$Q,'(11) Seguridad y Salud T'!$S:$T,'(11) Seguridad y Salud T'!$V:$X</definedName>
    <definedName name="Z_42BB51DB_DC3E_4DA5_9499_5574EB19780E_.wvu.Cols" localSheetId="11" hidden="1">'(12) Sistemas'!$D:$D,'(12) Sistemas'!$F:$F,'(12) Sistemas'!$K:$M,'(12) Sistemas'!$Q:$Q,'(12) Sistemas'!$S:$T,'(12) Sistemas'!$V:$X</definedName>
    <definedName name="Z_42BB51DB_DC3E_4DA5_9499_5574EB19780E_.wvu.Cols" localSheetId="12" hidden="1">'(13) Archivo Central'!$D:$D,'(13) Archivo Central'!$F:$F,'(13) Archivo Central'!$K:$M,'(13) Archivo Central'!$Q:$Q,'(13) Archivo Central'!$S:$T,'(13) Archivo Central'!$V:$X</definedName>
    <definedName name="Z_42BB51DB_DC3E_4DA5_9499_5574EB19780E_.wvu.Cols" localSheetId="13" hidden="1">'(14) Contabilidad'!$D:$D,'(14) Contabilidad'!$F:$F,'(14) Contabilidad'!$K:$M,'(14) Contabilidad'!$Q:$Q,'(14) Contabilidad'!$S:$T,'(14) Contabilidad'!$V:$X</definedName>
    <definedName name="Z_42BB51DB_DC3E_4DA5_9499_5574EB19780E_.wvu.Cols" localSheetId="14" hidden="1">'(15) Presupuesto'!$D:$D,'(15) Presupuesto'!$F:$F,'(15) Presupuesto'!$K:$M,'(15) Presupuesto'!$Q:$Q,'(15) Presupuesto'!$S:$T,'(15) Presupuesto'!$V:$V</definedName>
    <definedName name="Z_42BB51DB_DC3E_4DA5_9499_5574EB19780E_.wvu.Cols" localSheetId="15" hidden="1">'(16) Tesorería'!$D:$D,'(16) Tesorería'!$F:$F,'(16) Tesorería'!$K:$M,'(16) Tesorería'!$Q:$Q,'(16) Tesorería'!$S:$T,'(16) Tesorería'!$V:$V</definedName>
    <definedName name="Z_42BB51DB_DC3E_4DA5_9499_5574EB19780E_.wvu.Cols" localSheetId="1" hidden="1">'(2) Control Interno'!#REF!,'(2) Control Interno'!$E:$E,'(2) Control Interno'!$J:$L,'(2) Control Interno'!$P:$P,'(2) Control Interno'!$R:$S,'(2) Control Interno'!$U:$W</definedName>
    <definedName name="Z_42BB51DB_DC3E_4DA5_9499_5574EB19780E_.wvu.Cols" localSheetId="2" hidden="1">'(3) Juridica'!#REF!,'(3) Juridica'!$E:$E,'(3) Juridica'!$J:$L,'(3) Juridica'!$P:$P,'(3) Juridica'!$R:$S,'(3) Juridica'!$U:$W</definedName>
    <definedName name="Z_42BB51DB_DC3E_4DA5_9499_5574EB19780E_.wvu.Cols" localSheetId="3" hidden="1">'(4) Contratación'!#REF!,'(4) Contratación'!$E:$E,'(4) Contratación'!$J:$L,'(4) Contratación'!$P:$P,'(4) Contratación'!$R:$S,'(4) Contratación'!$U:$W</definedName>
    <definedName name="Z_42BB51DB_DC3E_4DA5_9499_5574EB19780E_.wvu.Cols" localSheetId="4" hidden="1">'(5) Deporte Asociado'!#REF!,'(5) Deporte Asociado'!$E:$E,'(5) Deporte Asociado'!$J:$L,'(5) Deporte Asociado'!$P:$P,'(5) Deporte Asociado'!$R:$S,'(5) Deporte Asociado'!$U:$W</definedName>
    <definedName name="Z_42BB51DB_DC3E_4DA5_9499_5574EB19780E_.wvu.Cols" localSheetId="5" hidden="1">'(6) Juegos Intercolegiados'!#REF!,'(6) Juegos Intercolegiados'!$E:$E,'(6) Juegos Intercolegiados'!$J:$L,'(6) Juegos Intercolegiados'!$P:$P,'(6) Juegos Intercolegiados'!$R:$S,'(6) Juegos Intercolegiados'!$U:$W</definedName>
    <definedName name="Z_42BB51DB_DC3E_4DA5_9499_5574EB19780E_.wvu.Cols" localSheetId="6" hidden="1">'(7) Deporte Social y C'!#REF!,'(7) Deporte Social y C'!$E:$E,'(7) Deporte Social y C'!$J:$L,'(7) Deporte Social y C'!$P:$P,'(7) Deporte Social y C'!$R:$S,'(7) Deporte Social y C'!$U:$W</definedName>
    <definedName name="Z_42BB51DB_DC3E_4DA5_9499_5574EB19780E_.wvu.Cols" localSheetId="7" hidden="1">'(8) Recreacion y Aprove T'!#REF!,'(8) Recreacion y Aprove T'!$E:$E,'(8) Recreacion y Aprove T'!$J:$L,'(8) Recreacion y Aprove T'!$P:$P,'(8) Recreacion y Aprove T'!$R:$S,'(8) Recreacion y Aprove T'!$U:$W</definedName>
    <definedName name="Z_42BB51DB_DC3E_4DA5_9499_5574EB19780E_.wvu.Cols" localSheetId="8" hidden="1">'(9) Habitos y Estilo VS'!#REF!,'(9) Habitos y Estilo VS'!$E:$E,'(9) Habitos y Estilo VS'!$J:$L,'(9) Habitos y Estilo VS'!$P:$P,'(9) Habitos y Estilo VS'!$R:$S,'(9) Habitos y Estilo VS'!$U:$W</definedName>
    <definedName name="Z_42BB51DB_DC3E_4DA5_9499_5574EB19780E_.wvu.PrintArea" localSheetId="9" hidden="1">'(10) Talento Humano'!$A$5:$U$15</definedName>
    <definedName name="Z_42BB51DB_DC3E_4DA5_9499_5574EB19780E_.wvu.PrintArea" localSheetId="10" hidden="1">'(11) Seguridad y Salud T'!$A$1:$V$12</definedName>
    <definedName name="Z_42BB51DB_DC3E_4DA5_9499_5574EB19780E_.wvu.PrintArea" localSheetId="11" hidden="1">'(12) Sistemas'!$A$1:$V$13</definedName>
    <definedName name="Z_42BB51DB_DC3E_4DA5_9499_5574EB19780E_.wvu.PrintArea" localSheetId="12" hidden="1">'(13) Archivo Central'!$A$1:$V$13</definedName>
    <definedName name="Z_42BB51DB_DC3E_4DA5_9499_5574EB19780E_.wvu.PrintArea" localSheetId="13" hidden="1">'(14) Contabilidad'!$A$1:$V$12</definedName>
    <definedName name="Z_42BB51DB_DC3E_4DA5_9499_5574EB19780E_.wvu.PrintArea" localSheetId="14" hidden="1">'(15) Presupuesto'!$A$4:$V$12</definedName>
    <definedName name="Z_42BB51DB_DC3E_4DA5_9499_5574EB19780E_.wvu.PrintArea" localSheetId="15" hidden="1">'(16) Tesorería'!$A$1:$V$13</definedName>
    <definedName name="Z_42BB51DB_DC3E_4DA5_9499_5574EB19780E_.wvu.PrintArea" localSheetId="16" hidden="1">'(17) Almacén'!$A$1:$V$12</definedName>
    <definedName name="Z_42BB51DB_DC3E_4DA5_9499_5574EB19780E_.wvu.PrintArea" localSheetId="1" hidden="1">'(2) Control Interno'!$A$1:$U$19</definedName>
    <definedName name="Z_42BB51DB_DC3E_4DA5_9499_5574EB19780E_.wvu.PrintArea" localSheetId="2" hidden="1">'(3) Juridica'!$A$1:$U$11</definedName>
    <definedName name="Z_42BB51DB_DC3E_4DA5_9499_5574EB19780E_.wvu.PrintArea" localSheetId="3" hidden="1">'(4) Contratación'!$A$3:$U$12</definedName>
    <definedName name="Z_42BB51DB_DC3E_4DA5_9499_5574EB19780E_.wvu.PrintArea" localSheetId="5" hidden="1">'(6) Juegos Intercolegiados'!$A$1:$U$17</definedName>
    <definedName name="Z_42BB51DB_DC3E_4DA5_9499_5574EB19780E_.wvu.PrintArea" localSheetId="6" hidden="1">'(7) Deporte Social y C'!$A$1:$U$10</definedName>
    <definedName name="Z_42BB51DB_DC3E_4DA5_9499_5574EB19780E_.wvu.PrintArea" localSheetId="7" hidden="1">'(8) Recreacion y Aprove T'!$A$1:$U$9</definedName>
    <definedName name="Z_42BB51DB_DC3E_4DA5_9499_5574EB19780E_.wvu.PrintArea" localSheetId="8" hidden="1">'(9) Habitos y Estilo VS'!$A$1:$U$10</definedName>
    <definedName name="Z_42BB51DB_DC3E_4DA5_9499_5574EB19780E_.wvu.PrintTitles" localSheetId="9" hidden="1">'(10) Talento Humano'!$10:$11</definedName>
    <definedName name="Z_42BB51DB_DC3E_4DA5_9499_5574EB19780E_.wvu.PrintTitles" localSheetId="10" hidden="1">'(11) Seguridad y Salud T'!$8:$9</definedName>
    <definedName name="Z_42BB51DB_DC3E_4DA5_9499_5574EB19780E_.wvu.PrintTitles" localSheetId="11" hidden="1">'(12) Sistemas'!$8:$9</definedName>
    <definedName name="Z_42BB51DB_DC3E_4DA5_9499_5574EB19780E_.wvu.PrintTitles" localSheetId="12" hidden="1">'(13) Archivo Central'!$7:$8</definedName>
    <definedName name="Z_42BB51DB_DC3E_4DA5_9499_5574EB19780E_.wvu.PrintTitles" localSheetId="13" hidden="1">'(14) Contabilidad'!$8:$9</definedName>
    <definedName name="Z_42BB51DB_DC3E_4DA5_9499_5574EB19780E_.wvu.PrintTitles" localSheetId="14" hidden="1">'(15) Presupuesto'!$9:$10</definedName>
    <definedName name="Z_42BB51DB_DC3E_4DA5_9499_5574EB19780E_.wvu.PrintTitles" localSheetId="15" hidden="1">'(16) Tesorería'!$8:$9</definedName>
    <definedName name="Z_42BB51DB_DC3E_4DA5_9499_5574EB19780E_.wvu.PrintTitles" localSheetId="1" hidden="1">'(2) Control Interno'!$7:$8</definedName>
    <definedName name="Z_42BB51DB_DC3E_4DA5_9499_5574EB19780E_.wvu.PrintTitles" localSheetId="2" hidden="1">'(3) Juridica'!$8:$9</definedName>
    <definedName name="Z_42BB51DB_DC3E_4DA5_9499_5574EB19780E_.wvu.PrintTitles" localSheetId="5" hidden="1">'(6) Juegos Intercolegiados'!$7:$8</definedName>
    <definedName name="Z_42BB51DB_DC3E_4DA5_9499_5574EB19780E_.wvu.PrintTitles" localSheetId="6" hidden="1">'(7) Deporte Social y C'!$7:$8</definedName>
    <definedName name="Z_42BB51DB_DC3E_4DA5_9499_5574EB19780E_.wvu.PrintTitles" localSheetId="8" hidden="1">'(9) Habitos y Estilo VS'!$7:$8</definedName>
    <definedName name="Z_4890415D_ABA4_4363_9A7D_9DAD39F08A9F_.wvu.Cols" localSheetId="0" hidden="1">'(1) Planeación'!#REF!,'(1) Planeación'!$E:$E,'(1) Planeación'!$J:$L,'(1) Planeación'!$P:$P,'(1) Planeación'!$R:$S,'(1) Planeación'!$U:$W</definedName>
    <definedName name="Z_4890415D_ABA4_4363_9A7D_9DAD39F08A9F_.wvu.Cols" localSheetId="4" hidden="1">'(5) Deporte Asociado'!#REF!,'(5) Deporte Asociado'!$E:$E,'(5) Deporte Asociado'!$J:$L,'(5) Deporte Asociado'!$P:$P,'(5) Deporte Asociado'!$R:$S,'(5) Deporte Asociado'!$U:$W</definedName>
    <definedName name="Z_4890415D_ABA4_4363_9A7D_9DAD39F08A9F_.wvu.PrintArea" localSheetId="9" hidden="1">'(10) Talento Humano'!$A$5:$U$15</definedName>
    <definedName name="Z_4890415D_ABA4_4363_9A7D_9DAD39F08A9F_.wvu.PrintArea" localSheetId="10" hidden="1">'(11) Seguridad y Salud T'!$A$1:$V$12</definedName>
    <definedName name="Z_4890415D_ABA4_4363_9A7D_9DAD39F08A9F_.wvu.PrintArea" localSheetId="11" hidden="1">'(12) Sistemas'!$A$1:$V$13</definedName>
    <definedName name="Z_4890415D_ABA4_4363_9A7D_9DAD39F08A9F_.wvu.PrintArea" localSheetId="12" hidden="1">'(13) Archivo Central'!$A$1:$V$13</definedName>
    <definedName name="Z_4890415D_ABA4_4363_9A7D_9DAD39F08A9F_.wvu.PrintArea" localSheetId="13" hidden="1">'(14) Contabilidad'!$A$1:$V$12</definedName>
    <definedName name="Z_4890415D_ABA4_4363_9A7D_9DAD39F08A9F_.wvu.PrintArea" localSheetId="14" hidden="1">'(15) Presupuesto'!$A$4:$V$12</definedName>
    <definedName name="Z_4890415D_ABA4_4363_9A7D_9DAD39F08A9F_.wvu.PrintArea" localSheetId="15" hidden="1">'(16) Tesorería'!$A$1:$V$13</definedName>
    <definedName name="Z_4890415D_ABA4_4363_9A7D_9DAD39F08A9F_.wvu.PrintArea" localSheetId="16" hidden="1">'(17) Almacén'!$A$1:$V$12</definedName>
    <definedName name="Z_4890415D_ABA4_4363_9A7D_9DAD39F08A9F_.wvu.PrintArea" localSheetId="1" hidden="1">'(2) Control Interno'!$A$1:$U$12</definedName>
    <definedName name="Z_4890415D_ABA4_4363_9A7D_9DAD39F08A9F_.wvu.PrintArea" localSheetId="2" hidden="1">'(3) Juridica'!$A$1:$U$11</definedName>
    <definedName name="Z_4890415D_ABA4_4363_9A7D_9DAD39F08A9F_.wvu.PrintArea" localSheetId="3" hidden="1">'(4) Contratación'!$A$3:$U$12</definedName>
    <definedName name="Z_4890415D_ABA4_4363_9A7D_9DAD39F08A9F_.wvu.PrintArea" localSheetId="5" hidden="1">'(6) Juegos Intercolegiados'!$A$1:$U$10</definedName>
    <definedName name="Z_4890415D_ABA4_4363_9A7D_9DAD39F08A9F_.wvu.PrintArea" localSheetId="6" hidden="1">'(7) Deporte Social y C'!$A$1:$U$10</definedName>
    <definedName name="Z_4890415D_ABA4_4363_9A7D_9DAD39F08A9F_.wvu.PrintArea" localSheetId="7" hidden="1">'(8) Recreacion y Aprove T'!$A$1:$U$9</definedName>
    <definedName name="Z_4890415D_ABA4_4363_9A7D_9DAD39F08A9F_.wvu.PrintArea" localSheetId="8" hidden="1">'(9) Habitos y Estilo VS'!$A$1:$U$10</definedName>
    <definedName name="Z_4890415D_ABA4_4363_9A7D_9DAD39F08A9F_.wvu.PrintTitles" localSheetId="9" hidden="1">'(10) Talento Humano'!$10:$11</definedName>
    <definedName name="Z_4890415D_ABA4_4363_9A7D_9DAD39F08A9F_.wvu.PrintTitles" localSheetId="10" hidden="1">'(11) Seguridad y Salud T'!$8:$9</definedName>
    <definedName name="Z_4890415D_ABA4_4363_9A7D_9DAD39F08A9F_.wvu.PrintTitles" localSheetId="11" hidden="1">'(12) Sistemas'!$8:$9</definedName>
    <definedName name="Z_4890415D_ABA4_4363_9A7D_9DAD39F08A9F_.wvu.PrintTitles" localSheetId="12" hidden="1">'(13) Archivo Central'!$7:$8</definedName>
    <definedName name="Z_4890415D_ABA4_4363_9A7D_9DAD39F08A9F_.wvu.PrintTitles" localSheetId="13" hidden="1">'(14) Contabilidad'!$8:$9</definedName>
    <definedName name="Z_4890415D_ABA4_4363_9A7D_9DAD39F08A9F_.wvu.PrintTitles" localSheetId="14" hidden="1">'(15) Presupuesto'!$9:$10</definedName>
    <definedName name="Z_4890415D_ABA4_4363_9A7D_9DAD39F08A9F_.wvu.PrintTitles" localSheetId="15" hidden="1">'(16) Tesorería'!$8:$9</definedName>
    <definedName name="Z_4890415D_ABA4_4363_9A7D_9DAD39F08A9F_.wvu.PrintTitles" localSheetId="1" hidden="1">'(2) Control Interno'!$7:$8</definedName>
    <definedName name="Z_4890415D_ABA4_4363_9A7D_9DAD39F08A9F_.wvu.PrintTitles" localSheetId="2" hidden="1">'(3) Juridica'!$8:$9</definedName>
    <definedName name="Z_4890415D_ABA4_4363_9A7D_9DAD39F08A9F_.wvu.PrintTitles" localSheetId="5" hidden="1">'(6) Juegos Intercolegiados'!$7:$8</definedName>
    <definedName name="Z_4890415D_ABA4_4363_9A7D_9DAD39F08A9F_.wvu.PrintTitles" localSheetId="6" hidden="1">'(7) Deporte Social y C'!$7:$8</definedName>
    <definedName name="Z_4890415D_ABA4_4363_9A7D_9DAD39F08A9F_.wvu.PrintTitles" localSheetId="8" hidden="1">'(9) Habitos y Estilo VS'!$7:$8</definedName>
    <definedName name="Z_915A0EBC_A358_405B_93F7_90752DA34B9F_.wvu.Cols" localSheetId="0" hidden="1">'(1) Planeación'!#REF!,'(1) Planeación'!$E:$E,'(1) Planeación'!$J:$L,'(1) Planeación'!$P:$P,'(1) Planeación'!$R:$S,'(1) Planeación'!$U:$W</definedName>
    <definedName name="Z_915A0EBC_A358_405B_93F7_90752DA34B9F_.wvu.Cols" localSheetId="9" hidden="1">'(10) Talento Humano'!#REF!,'(10) Talento Humano'!$E:$E,'(10) Talento Humano'!$J:$L,'(10) Talento Humano'!$P:$P,'(10) Talento Humano'!$R:$S,'(10) Talento Humano'!$U:$U</definedName>
    <definedName name="Z_915A0EBC_A358_405B_93F7_90752DA34B9F_.wvu.Cols" localSheetId="1" hidden="1">'(2) Control Interno'!#REF!,'(2) Control Interno'!$E:$E,'(2) Control Interno'!$J:$L,'(2) Control Interno'!$P:$P,'(2) Control Interno'!$R:$S,'(2) Control Interno'!$U:$W</definedName>
    <definedName name="Z_915A0EBC_A358_405B_93F7_90752DA34B9F_.wvu.Cols" localSheetId="2" hidden="1">'(3) Juridica'!#REF!,'(3) Juridica'!$E:$E,'(3) Juridica'!$J:$L,'(3) Juridica'!$P:$P,'(3) Juridica'!$R:$S,'(3) Juridica'!$U:$W</definedName>
    <definedName name="Z_915A0EBC_A358_405B_93F7_90752DA34B9F_.wvu.Cols" localSheetId="3" hidden="1">'(4) Contratación'!#REF!,'(4) Contratación'!$E:$E,'(4) Contratación'!$J:$L,'(4) Contratación'!$P:$P,'(4) Contratación'!$R:$S,'(4) Contratación'!$U:$W</definedName>
    <definedName name="Z_915A0EBC_A358_405B_93F7_90752DA34B9F_.wvu.Cols" localSheetId="4" hidden="1">'(5) Deporte Asociado'!#REF!,'(5) Deporte Asociado'!$E:$E,'(5) Deporte Asociado'!$J:$L,'(5) Deporte Asociado'!$P:$P,'(5) Deporte Asociado'!$R:$S,'(5) Deporte Asociado'!$U:$W</definedName>
    <definedName name="Z_915A0EBC_A358_405B_93F7_90752DA34B9F_.wvu.Cols" localSheetId="5" hidden="1">'(6) Juegos Intercolegiados'!#REF!,'(6) Juegos Intercolegiados'!$E:$E,'(6) Juegos Intercolegiados'!$J:$L,'(6) Juegos Intercolegiados'!$P:$P,'(6) Juegos Intercolegiados'!$R:$S,'(6) Juegos Intercolegiados'!$U:$W</definedName>
    <definedName name="Z_915A0EBC_A358_405B_93F7_90752DA34B9F_.wvu.Cols" localSheetId="6" hidden="1">'(7) Deporte Social y C'!#REF!,'(7) Deporte Social y C'!$E:$E,'(7) Deporte Social y C'!$J:$L,'(7) Deporte Social y C'!$P:$P,'(7) Deporte Social y C'!$R:$S,'(7) Deporte Social y C'!$U:$W</definedName>
    <definedName name="Z_915A0EBC_A358_405B_93F7_90752DA34B9F_.wvu.Cols" localSheetId="7" hidden="1">'(8) Recreacion y Aprove T'!#REF!,'(8) Recreacion y Aprove T'!$E:$E,'(8) Recreacion y Aprove T'!$J:$L,'(8) Recreacion y Aprove T'!$P:$P,'(8) Recreacion y Aprove T'!$R:$S,'(8) Recreacion y Aprove T'!$U:$W</definedName>
    <definedName name="Z_915A0EBC_A358_405B_93F7_90752DA34B9F_.wvu.Cols" localSheetId="8" hidden="1">'(9) Habitos y Estilo VS'!#REF!,'(9) Habitos y Estilo VS'!$E:$E,'(9) Habitos y Estilo VS'!$J:$L,'(9) Habitos y Estilo VS'!$P:$P,'(9) Habitos y Estilo VS'!$R:$S,'(9) Habitos y Estilo VS'!$U:$W</definedName>
    <definedName name="Z_915A0EBC_A358_405B_93F7_90752DA34B9F_.wvu.PrintArea" localSheetId="9" hidden="1">'(10) Talento Humano'!$A$5:$U$15</definedName>
    <definedName name="Z_915A0EBC_A358_405B_93F7_90752DA34B9F_.wvu.PrintArea" localSheetId="10" hidden="1">'(11) Seguridad y Salud T'!$A$1:$V$12</definedName>
    <definedName name="Z_915A0EBC_A358_405B_93F7_90752DA34B9F_.wvu.PrintArea" localSheetId="11" hidden="1">'(12) Sistemas'!$A$1:$V$13</definedName>
    <definedName name="Z_915A0EBC_A358_405B_93F7_90752DA34B9F_.wvu.PrintArea" localSheetId="12" hidden="1">'(13) Archivo Central'!$A$1:$V$13</definedName>
    <definedName name="Z_915A0EBC_A358_405B_93F7_90752DA34B9F_.wvu.PrintArea" localSheetId="13" hidden="1">'(14) Contabilidad'!$A$1:$V$12</definedName>
    <definedName name="Z_915A0EBC_A358_405B_93F7_90752DA34B9F_.wvu.PrintArea" localSheetId="14" hidden="1">'(15) Presupuesto'!$A$4:$V$12</definedName>
    <definedName name="Z_915A0EBC_A358_405B_93F7_90752DA34B9F_.wvu.PrintArea" localSheetId="15" hidden="1">'(16) Tesorería'!$A$1:$V$13</definedName>
    <definedName name="Z_915A0EBC_A358_405B_93F7_90752DA34B9F_.wvu.PrintArea" localSheetId="16" hidden="1">'(17) Almacén'!$A$1:$V$12</definedName>
    <definedName name="Z_915A0EBC_A358_405B_93F7_90752DA34B9F_.wvu.PrintArea" localSheetId="1" hidden="1">'(2) Control Interno'!$A$1:$U$19</definedName>
    <definedName name="Z_915A0EBC_A358_405B_93F7_90752DA34B9F_.wvu.PrintArea" localSheetId="2" hidden="1">'(3) Juridica'!$A$1:$U$11</definedName>
    <definedName name="Z_915A0EBC_A358_405B_93F7_90752DA34B9F_.wvu.PrintArea" localSheetId="3" hidden="1">'(4) Contratación'!$A$3:$U$12</definedName>
    <definedName name="Z_915A0EBC_A358_405B_93F7_90752DA34B9F_.wvu.PrintArea" localSheetId="5" hidden="1">'(6) Juegos Intercolegiados'!$A$1:$U$17</definedName>
    <definedName name="Z_915A0EBC_A358_405B_93F7_90752DA34B9F_.wvu.PrintArea" localSheetId="6" hidden="1">'(7) Deporte Social y C'!$A$1:$U$10</definedName>
    <definedName name="Z_915A0EBC_A358_405B_93F7_90752DA34B9F_.wvu.PrintArea" localSheetId="7" hidden="1">'(8) Recreacion y Aprove T'!$A$1:$U$9</definedName>
    <definedName name="Z_915A0EBC_A358_405B_93F7_90752DA34B9F_.wvu.PrintArea" localSheetId="8" hidden="1">'(9) Habitos y Estilo VS'!$A$1:$U$10</definedName>
    <definedName name="Z_915A0EBC_A358_405B_93F7_90752DA34B9F_.wvu.PrintTitles" localSheetId="9" hidden="1">'(10) Talento Humano'!$10:$11</definedName>
    <definedName name="Z_915A0EBC_A358_405B_93F7_90752DA34B9F_.wvu.PrintTitles" localSheetId="10" hidden="1">'(11) Seguridad y Salud T'!$8:$9</definedName>
    <definedName name="Z_915A0EBC_A358_405B_93F7_90752DA34B9F_.wvu.PrintTitles" localSheetId="11" hidden="1">'(12) Sistemas'!$8:$9</definedName>
    <definedName name="Z_915A0EBC_A358_405B_93F7_90752DA34B9F_.wvu.PrintTitles" localSheetId="12" hidden="1">'(13) Archivo Central'!$7:$8</definedName>
    <definedName name="Z_915A0EBC_A358_405B_93F7_90752DA34B9F_.wvu.PrintTitles" localSheetId="13" hidden="1">'(14) Contabilidad'!$8:$9</definedName>
    <definedName name="Z_915A0EBC_A358_405B_93F7_90752DA34B9F_.wvu.PrintTitles" localSheetId="14" hidden="1">'(15) Presupuesto'!$9:$10</definedName>
    <definedName name="Z_915A0EBC_A358_405B_93F7_90752DA34B9F_.wvu.PrintTitles" localSheetId="15" hidden="1">'(16) Tesorería'!$8:$9</definedName>
    <definedName name="Z_915A0EBC_A358_405B_93F7_90752DA34B9F_.wvu.PrintTitles" localSheetId="1" hidden="1">'(2) Control Interno'!$7:$8</definedName>
    <definedName name="Z_915A0EBC_A358_405B_93F7_90752DA34B9F_.wvu.PrintTitles" localSheetId="2" hidden="1">'(3) Juridica'!$8:$9</definedName>
    <definedName name="Z_915A0EBC_A358_405B_93F7_90752DA34B9F_.wvu.PrintTitles" localSheetId="5" hidden="1">'(6) Juegos Intercolegiados'!$7:$8</definedName>
    <definedName name="Z_915A0EBC_A358_405B_93F7_90752DA34B9F_.wvu.PrintTitles" localSheetId="6" hidden="1">'(7) Deporte Social y C'!$7:$8</definedName>
    <definedName name="Z_915A0EBC_A358_405B_93F7_90752DA34B9F_.wvu.PrintTitles" localSheetId="8" hidden="1">'(9) Habitos y Estilo VS'!$7:$8</definedName>
    <definedName name="Z_97D65C1E_976A_4956_97FC_0E8188ABCFAA_.wvu.Cols" localSheetId="0" hidden="1">'(1) Planeación'!#REF!,'(1) Planeación'!$E:$E,'(1) Planeación'!$J:$L,'(1) Planeación'!$P:$P,'(1) Planeación'!$R:$S,'(1) Planeación'!$U:$W</definedName>
    <definedName name="Z_97D65C1E_976A_4956_97FC_0E8188ABCFAA_.wvu.Cols" localSheetId="9" hidden="1">'(10) Talento Humano'!#REF!,'(10) Talento Humano'!$E:$E,'(10) Talento Humano'!$J:$L,'(10) Talento Humano'!$P:$P,'(10) Talento Humano'!$R:$S,'(10) Talento Humano'!$U:$U</definedName>
    <definedName name="Z_97D65C1E_976A_4956_97FC_0E8188ABCFAA_.wvu.Cols" localSheetId="10" hidden="1">'(11) Seguridad y Salud T'!$D:$D,'(11) Seguridad y Salud T'!$F:$F,'(11) Seguridad y Salud T'!$K:$M,'(11) Seguridad y Salud T'!$Q:$Q,'(11) Seguridad y Salud T'!$S:$T,'(11) Seguridad y Salud T'!$V:$X</definedName>
    <definedName name="Z_97D65C1E_976A_4956_97FC_0E8188ABCFAA_.wvu.Cols" localSheetId="11" hidden="1">'(12) Sistemas'!$D:$D,'(12) Sistemas'!$F:$F,'(12) Sistemas'!$K:$M,'(12) Sistemas'!$Q:$Q,'(12) Sistemas'!$S:$T,'(12) Sistemas'!$V:$X</definedName>
    <definedName name="Z_97D65C1E_976A_4956_97FC_0E8188ABCFAA_.wvu.Cols" localSheetId="12" hidden="1">'(13) Archivo Central'!$D:$D,'(13) Archivo Central'!$F:$F,'(13) Archivo Central'!$K:$M,'(13) Archivo Central'!$Q:$Q,'(13) Archivo Central'!$S:$T,'(13) Archivo Central'!$V:$X</definedName>
    <definedName name="Z_97D65C1E_976A_4956_97FC_0E8188ABCFAA_.wvu.Cols" localSheetId="13" hidden="1">'(14) Contabilidad'!$D:$D,'(14) Contabilidad'!$F:$F,'(14) Contabilidad'!$K:$M,'(14) Contabilidad'!$Q:$Q,'(14) Contabilidad'!$S:$T,'(14) Contabilidad'!$V:$X</definedName>
    <definedName name="Z_97D65C1E_976A_4956_97FC_0E8188ABCFAA_.wvu.Cols" localSheetId="14" hidden="1">'(15) Presupuesto'!$D:$D,'(15) Presupuesto'!$F:$F,'(15) Presupuesto'!$K:$M,'(15) Presupuesto'!$Q:$Q,'(15) Presupuesto'!$S:$T,'(15) Presupuesto'!$V:$V</definedName>
    <definedName name="Z_97D65C1E_976A_4956_97FC_0E8188ABCFAA_.wvu.Cols" localSheetId="15" hidden="1">'(16) Tesorería'!$D:$D,'(16) Tesorería'!$F:$F,'(16) Tesorería'!$K:$M,'(16) Tesorería'!$Q:$Q,'(16) Tesorería'!$S:$T,'(16) Tesorería'!$V:$V</definedName>
    <definedName name="Z_97D65C1E_976A_4956_97FC_0E8188ABCFAA_.wvu.Cols" localSheetId="16" hidden="1">'(17) Almacén'!$D:$D,'(17) Almacén'!$F:$F,'(17) Almacén'!$K:$M,'(17) Almacén'!$Q:$Q,'(17) Almacén'!$S:$T,'(17) Almacén'!$V:$V</definedName>
    <definedName name="Z_97D65C1E_976A_4956_97FC_0E8188ABCFAA_.wvu.Cols" localSheetId="1" hidden="1">'(2) Control Interno'!#REF!,'(2) Control Interno'!$E:$E,'(2) Control Interno'!$J:$L,'(2) Control Interno'!$P:$P,'(2) Control Interno'!$R:$S,'(2) Control Interno'!$U:$W</definedName>
    <definedName name="Z_97D65C1E_976A_4956_97FC_0E8188ABCFAA_.wvu.Cols" localSheetId="2" hidden="1">'(3) Juridica'!#REF!,'(3) Juridica'!$E:$E,'(3) Juridica'!$J:$L,'(3) Juridica'!$P:$P,'(3) Juridica'!$R:$S,'(3) Juridica'!$U:$W</definedName>
    <definedName name="Z_97D65C1E_976A_4956_97FC_0E8188ABCFAA_.wvu.Cols" localSheetId="3" hidden="1">'(4) Contratación'!#REF!,'(4) Contratación'!$E:$E,'(4) Contratación'!$J:$L,'(4) Contratación'!$P:$P,'(4) Contratación'!$R:$S,'(4) Contratación'!$U:$W</definedName>
    <definedName name="Z_97D65C1E_976A_4956_97FC_0E8188ABCFAA_.wvu.Cols" localSheetId="4" hidden="1">'(5) Deporte Asociado'!#REF!,'(5) Deporte Asociado'!$E:$E,'(5) Deporte Asociado'!$J:$L,'(5) Deporte Asociado'!$P:$P,'(5) Deporte Asociado'!$R:$S,'(5) Deporte Asociado'!$U:$W</definedName>
    <definedName name="Z_97D65C1E_976A_4956_97FC_0E8188ABCFAA_.wvu.Cols" localSheetId="5" hidden="1">'(6) Juegos Intercolegiados'!#REF!,'(6) Juegos Intercolegiados'!$E:$E,'(6) Juegos Intercolegiados'!$J:$L,'(6) Juegos Intercolegiados'!$P:$P,'(6) Juegos Intercolegiados'!$R:$S,'(6) Juegos Intercolegiados'!$U:$W</definedName>
    <definedName name="Z_97D65C1E_976A_4956_97FC_0E8188ABCFAA_.wvu.Cols" localSheetId="6" hidden="1">'(7) Deporte Social y C'!#REF!,'(7) Deporte Social y C'!$E:$E,'(7) Deporte Social y C'!$J:$L,'(7) Deporte Social y C'!$P:$P,'(7) Deporte Social y C'!$R:$S,'(7) Deporte Social y C'!$U:$W</definedName>
    <definedName name="Z_97D65C1E_976A_4956_97FC_0E8188ABCFAA_.wvu.Cols" localSheetId="7" hidden="1">'(8) Recreacion y Aprove T'!#REF!,'(8) Recreacion y Aprove T'!$E:$E,'(8) Recreacion y Aprove T'!$J:$L,'(8) Recreacion y Aprove T'!$P:$P,'(8) Recreacion y Aprove T'!$R:$S,'(8) Recreacion y Aprove T'!$U:$W</definedName>
    <definedName name="Z_97D65C1E_976A_4956_97FC_0E8188ABCFAA_.wvu.Cols" localSheetId="8" hidden="1">'(9) Habitos y Estilo VS'!#REF!,'(9) Habitos y Estilo VS'!$E:$E,'(9) Habitos y Estilo VS'!$J:$L,'(9) Habitos y Estilo VS'!$P:$P,'(9) Habitos y Estilo VS'!$R:$S,'(9) Habitos y Estilo VS'!$U:$W</definedName>
    <definedName name="Z_97D65C1E_976A_4956_97FC_0E8188ABCFAA_.wvu.PrintArea" localSheetId="9" hidden="1">'(10) Talento Humano'!$A$5:$U$15</definedName>
    <definedName name="Z_97D65C1E_976A_4956_97FC_0E8188ABCFAA_.wvu.PrintArea" localSheetId="10" hidden="1">'(11) Seguridad y Salud T'!$A$1:$V$12</definedName>
    <definedName name="Z_97D65C1E_976A_4956_97FC_0E8188ABCFAA_.wvu.PrintArea" localSheetId="11" hidden="1">'(12) Sistemas'!$A$1:$V$13</definedName>
    <definedName name="Z_97D65C1E_976A_4956_97FC_0E8188ABCFAA_.wvu.PrintArea" localSheetId="12" hidden="1">'(13) Archivo Central'!$A$1:$V$13</definedName>
    <definedName name="Z_97D65C1E_976A_4956_97FC_0E8188ABCFAA_.wvu.PrintArea" localSheetId="13" hidden="1">'(14) Contabilidad'!$A$1:$V$12</definedName>
    <definedName name="Z_97D65C1E_976A_4956_97FC_0E8188ABCFAA_.wvu.PrintArea" localSheetId="14" hidden="1">'(15) Presupuesto'!$A$4:$V$12</definedName>
    <definedName name="Z_97D65C1E_976A_4956_97FC_0E8188ABCFAA_.wvu.PrintArea" localSheetId="15" hidden="1">'(16) Tesorería'!$A$1:$V$13</definedName>
    <definedName name="Z_97D65C1E_976A_4956_97FC_0E8188ABCFAA_.wvu.PrintArea" localSheetId="16" hidden="1">'(17) Almacén'!$A$1:$V$12</definedName>
    <definedName name="Z_97D65C1E_976A_4956_97FC_0E8188ABCFAA_.wvu.PrintArea" localSheetId="1" hidden="1">'(2) Control Interno'!$A$1:$U$19</definedName>
    <definedName name="Z_97D65C1E_976A_4956_97FC_0E8188ABCFAA_.wvu.PrintArea" localSheetId="2" hidden="1">'(3) Juridica'!$A$1:$U$11</definedName>
    <definedName name="Z_97D65C1E_976A_4956_97FC_0E8188ABCFAA_.wvu.PrintArea" localSheetId="3" hidden="1">'(4) Contratación'!$A$3:$U$12</definedName>
    <definedName name="Z_97D65C1E_976A_4956_97FC_0E8188ABCFAA_.wvu.PrintArea" localSheetId="5" hidden="1">'(6) Juegos Intercolegiados'!$A$1:$U$17</definedName>
    <definedName name="Z_97D65C1E_976A_4956_97FC_0E8188ABCFAA_.wvu.PrintArea" localSheetId="6" hidden="1">'(7) Deporte Social y C'!$A$1:$U$10</definedName>
    <definedName name="Z_97D65C1E_976A_4956_97FC_0E8188ABCFAA_.wvu.PrintArea" localSheetId="7" hidden="1">'(8) Recreacion y Aprove T'!$A$1:$U$9</definedName>
    <definedName name="Z_97D65C1E_976A_4956_97FC_0E8188ABCFAA_.wvu.PrintArea" localSheetId="8" hidden="1">'(9) Habitos y Estilo VS'!$A$1:$U$10</definedName>
    <definedName name="Z_97D65C1E_976A_4956_97FC_0E8188ABCFAA_.wvu.PrintTitles" localSheetId="9" hidden="1">'(10) Talento Humano'!$10:$11</definedName>
    <definedName name="Z_97D65C1E_976A_4956_97FC_0E8188ABCFAA_.wvu.PrintTitles" localSheetId="10" hidden="1">'(11) Seguridad y Salud T'!$8:$9</definedName>
    <definedName name="Z_97D65C1E_976A_4956_97FC_0E8188ABCFAA_.wvu.PrintTitles" localSheetId="11" hidden="1">'(12) Sistemas'!$8:$9</definedName>
    <definedName name="Z_97D65C1E_976A_4956_97FC_0E8188ABCFAA_.wvu.PrintTitles" localSheetId="12" hidden="1">'(13) Archivo Central'!$7:$8</definedName>
    <definedName name="Z_97D65C1E_976A_4956_97FC_0E8188ABCFAA_.wvu.PrintTitles" localSheetId="13" hidden="1">'(14) Contabilidad'!$8:$9</definedName>
    <definedName name="Z_97D65C1E_976A_4956_97FC_0E8188ABCFAA_.wvu.PrintTitles" localSheetId="14" hidden="1">'(15) Presupuesto'!$9:$10</definedName>
    <definedName name="Z_97D65C1E_976A_4956_97FC_0E8188ABCFAA_.wvu.PrintTitles" localSheetId="15" hidden="1">'(16) Tesorería'!$8:$9</definedName>
    <definedName name="Z_97D65C1E_976A_4956_97FC_0E8188ABCFAA_.wvu.PrintTitles" localSheetId="1" hidden="1">'(2) Control Interno'!$7:$8</definedName>
    <definedName name="Z_97D65C1E_976A_4956_97FC_0E8188ABCFAA_.wvu.PrintTitles" localSheetId="2" hidden="1">'(3) Juridica'!$8:$9</definedName>
    <definedName name="Z_97D65C1E_976A_4956_97FC_0E8188ABCFAA_.wvu.PrintTitles" localSheetId="5" hidden="1">'(6) Juegos Intercolegiados'!$7:$8</definedName>
    <definedName name="Z_97D65C1E_976A_4956_97FC_0E8188ABCFAA_.wvu.PrintTitles" localSheetId="6" hidden="1">'(7) Deporte Social y C'!$7:$8</definedName>
    <definedName name="Z_97D65C1E_976A_4956_97FC_0E8188ABCFAA_.wvu.PrintTitles" localSheetId="8" hidden="1">'(9) Habitos y Estilo VS'!$7:$8</definedName>
    <definedName name="Z_ADD38025_F4B2_44E2_9D06_07A9BF0F3A51_.wvu.Cols" localSheetId="0" hidden="1">'(1) Planeación'!#REF!,'(1) Planeación'!$E:$E,'(1) Planeación'!$J:$L,'(1) Planeación'!$P:$P,'(1) Planeación'!$R:$S,'(1) Planeación'!$U:$W</definedName>
    <definedName name="Z_ADD38025_F4B2_44E2_9D06_07A9BF0F3A51_.wvu.Cols" localSheetId="9" hidden="1">'(10) Talento Humano'!#REF!,'(10) Talento Humano'!$E:$E,'(10) Talento Humano'!$J:$L,'(10) Talento Humano'!$P:$P,'(10) Talento Humano'!$R:$S,'(10) Talento Humano'!$U:$U</definedName>
    <definedName name="Z_ADD38025_F4B2_44E2_9D06_07A9BF0F3A51_.wvu.Cols" localSheetId="10" hidden="1">'(11) Seguridad y Salud T'!$D:$D,'(11) Seguridad y Salud T'!$F:$F,'(11) Seguridad y Salud T'!$K:$M,'(11) Seguridad y Salud T'!$Q:$Q,'(11) Seguridad y Salud T'!$S:$T,'(11) Seguridad y Salud T'!$V:$X</definedName>
    <definedName name="Z_ADD38025_F4B2_44E2_9D06_07A9BF0F3A51_.wvu.Cols" localSheetId="11" hidden="1">'(12) Sistemas'!$D:$D,'(12) Sistemas'!$F:$F,'(12) Sistemas'!$K:$M,'(12) Sistemas'!$Q:$Q,'(12) Sistemas'!$S:$T,'(12) Sistemas'!$V:$X</definedName>
    <definedName name="Z_ADD38025_F4B2_44E2_9D06_07A9BF0F3A51_.wvu.Cols" localSheetId="12" hidden="1">'(13) Archivo Central'!$D:$D,'(13) Archivo Central'!$F:$F,'(13) Archivo Central'!$K:$M,'(13) Archivo Central'!$Q:$Q,'(13) Archivo Central'!$S:$T,'(13) Archivo Central'!$V:$X</definedName>
    <definedName name="Z_ADD38025_F4B2_44E2_9D06_07A9BF0F3A51_.wvu.Cols" localSheetId="13" hidden="1">'(14) Contabilidad'!$D:$D,'(14) Contabilidad'!$F:$F,'(14) Contabilidad'!$K:$M,'(14) Contabilidad'!$Q:$Q,'(14) Contabilidad'!$S:$T,'(14) Contabilidad'!$V:$X</definedName>
    <definedName name="Z_ADD38025_F4B2_44E2_9D06_07A9BF0F3A51_.wvu.Cols" localSheetId="14" hidden="1">'(15) Presupuesto'!$D:$D,'(15) Presupuesto'!$F:$F,'(15) Presupuesto'!$K:$M,'(15) Presupuesto'!$Q:$Q,'(15) Presupuesto'!$S:$T,'(15) Presupuesto'!$V:$V</definedName>
    <definedName name="Z_ADD38025_F4B2_44E2_9D06_07A9BF0F3A51_.wvu.Cols" localSheetId="15" hidden="1">'(16) Tesorería'!$D:$D,'(16) Tesorería'!$F:$F,'(16) Tesorería'!$K:$M,'(16) Tesorería'!$Q:$Q,'(16) Tesorería'!$S:$T,'(16) Tesorería'!$V:$V</definedName>
    <definedName name="Z_ADD38025_F4B2_44E2_9D06_07A9BF0F3A51_.wvu.Cols" localSheetId="16" hidden="1">'(17) Almacén'!$D:$D,'(17) Almacén'!$F:$F,'(17) Almacén'!$K:$M,'(17) Almacén'!$Q:$Q,'(17) Almacén'!$S:$T,'(17) Almacén'!$V:$V</definedName>
    <definedName name="Z_ADD38025_F4B2_44E2_9D06_07A9BF0F3A51_.wvu.Cols" localSheetId="1" hidden="1">'(2) Control Interno'!#REF!,'(2) Control Interno'!$E:$E,'(2) Control Interno'!$J:$L,'(2) Control Interno'!$P:$P,'(2) Control Interno'!$R:$S,'(2) Control Interno'!$U:$W</definedName>
    <definedName name="Z_ADD38025_F4B2_44E2_9D06_07A9BF0F3A51_.wvu.Cols" localSheetId="2" hidden="1">'(3) Juridica'!#REF!,'(3) Juridica'!$E:$E,'(3) Juridica'!$J:$L,'(3) Juridica'!$P:$P,'(3) Juridica'!$R:$S,'(3) Juridica'!$U:$W</definedName>
    <definedName name="Z_ADD38025_F4B2_44E2_9D06_07A9BF0F3A51_.wvu.Cols" localSheetId="3" hidden="1">'(4) Contratación'!#REF!,'(4) Contratación'!$E:$E,'(4) Contratación'!$J:$L,'(4) Contratación'!$P:$P,'(4) Contratación'!$R:$S,'(4) Contratación'!$U:$W</definedName>
    <definedName name="Z_ADD38025_F4B2_44E2_9D06_07A9BF0F3A51_.wvu.Cols" localSheetId="4" hidden="1">'(5) Deporte Asociado'!#REF!,'(5) Deporte Asociado'!$E:$E,'(5) Deporte Asociado'!$J:$L,'(5) Deporte Asociado'!$P:$P,'(5) Deporte Asociado'!$R:$S,'(5) Deporte Asociado'!$U:$W</definedName>
    <definedName name="Z_ADD38025_F4B2_44E2_9D06_07A9BF0F3A51_.wvu.Cols" localSheetId="5" hidden="1">'(6) Juegos Intercolegiados'!#REF!,'(6) Juegos Intercolegiados'!$E:$E,'(6) Juegos Intercolegiados'!$J:$L,'(6) Juegos Intercolegiados'!$P:$P,'(6) Juegos Intercolegiados'!$R:$S,'(6) Juegos Intercolegiados'!$U:$W</definedName>
    <definedName name="Z_ADD38025_F4B2_44E2_9D06_07A9BF0F3A51_.wvu.Cols" localSheetId="6" hidden="1">'(7) Deporte Social y C'!#REF!,'(7) Deporte Social y C'!$E:$E,'(7) Deporte Social y C'!$J:$L,'(7) Deporte Social y C'!$P:$P,'(7) Deporte Social y C'!$R:$S,'(7) Deporte Social y C'!$U:$W</definedName>
    <definedName name="Z_ADD38025_F4B2_44E2_9D06_07A9BF0F3A51_.wvu.Cols" localSheetId="7" hidden="1">'(8) Recreacion y Aprove T'!#REF!,'(8) Recreacion y Aprove T'!$E:$E,'(8) Recreacion y Aprove T'!$J:$L,'(8) Recreacion y Aprove T'!$P:$P,'(8) Recreacion y Aprove T'!$R:$S,'(8) Recreacion y Aprove T'!$U:$W</definedName>
    <definedName name="Z_ADD38025_F4B2_44E2_9D06_07A9BF0F3A51_.wvu.Cols" localSheetId="8" hidden="1">'(9) Habitos y Estilo VS'!#REF!,'(9) Habitos y Estilo VS'!$E:$E,'(9) Habitos y Estilo VS'!$J:$L,'(9) Habitos y Estilo VS'!$P:$P,'(9) Habitos y Estilo VS'!$R:$S,'(9) Habitos y Estilo VS'!$U:$W</definedName>
    <definedName name="Z_ADD38025_F4B2_44E2_9D06_07A9BF0F3A51_.wvu.PrintArea" localSheetId="9" hidden="1">'(10) Talento Humano'!$A$5:$U$15</definedName>
    <definedName name="Z_ADD38025_F4B2_44E2_9D06_07A9BF0F3A51_.wvu.PrintArea" localSheetId="10" hidden="1">'(11) Seguridad y Salud T'!$A$1:$V$12</definedName>
    <definedName name="Z_ADD38025_F4B2_44E2_9D06_07A9BF0F3A51_.wvu.PrintArea" localSheetId="11" hidden="1">'(12) Sistemas'!$A$1:$V$13</definedName>
    <definedName name="Z_ADD38025_F4B2_44E2_9D06_07A9BF0F3A51_.wvu.PrintArea" localSheetId="12" hidden="1">'(13) Archivo Central'!$A$1:$V$13</definedName>
    <definedName name="Z_ADD38025_F4B2_44E2_9D06_07A9BF0F3A51_.wvu.PrintArea" localSheetId="13" hidden="1">'(14) Contabilidad'!$A$1:$V$12</definedName>
    <definedName name="Z_ADD38025_F4B2_44E2_9D06_07A9BF0F3A51_.wvu.PrintArea" localSheetId="14" hidden="1">'(15) Presupuesto'!$A$4:$V$12</definedName>
    <definedName name="Z_ADD38025_F4B2_44E2_9D06_07A9BF0F3A51_.wvu.PrintArea" localSheetId="15" hidden="1">'(16) Tesorería'!$A$1:$V$13</definedName>
    <definedName name="Z_ADD38025_F4B2_44E2_9D06_07A9BF0F3A51_.wvu.PrintArea" localSheetId="16" hidden="1">'(17) Almacén'!$A$1:$V$12</definedName>
    <definedName name="Z_ADD38025_F4B2_44E2_9D06_07A9BF0F3A51_.wvu.PrintArea" localSheetId="1" hidden="1">'(2) Control Interno'!$A$1:$U$19</definedName>
    <definedName name="Z_ADD38025_F4B2_44E2_9D06_07A9BF0F3A51_.wvu.PrintArea" localSheetId="2" hidden="1">'(3) Juridica'!$A$1:$U$11</definedName>
    <definedName name="Z_ADD38025_F4B2_44E2_9D06_07A9BF0F3A51_.wvu.PrintArea" localSheetId="3" hidden="1">'(4) Contratación'!$A$3:$U$12</definedName>
    <definedName name="Z_ADD38025_F4B2_44E2_9D06_07A9BF0F3A51_.wvu.PrintArea" localSheetId="5" hidden="1">'(6) Juegos Intercolegiados'!$A$1:$U$17</definedName>
    <definedName name="Z_ADD38025_F4B2_44E2_9D06_07A9BF0F3A51_.wvu.PrintArea" localSheetId="6" hidden="1">'(7) Deporte Social y C'!$A$1:$U$10</definedName>
    <definedName name="Z_ADD38025_F4B2_44E2_9D06_07A9BF0F3A51_.wvu.PrintArea" localSheetId="7" hidden="1">'(8) Recreacion y Aprove T'!$A$1:$U$9</definedName>
    <definedName name="Z_ADD38025_F4B2_44E2_9D06_07A9BF0F3A51_.wvu.PrintArea" localSheetId="8" hidden="1">'(9) Habitos y Estilo VS'!$A$1:$U$10</definedName>
    <definedName name="Z_ADD38025_F4B2_44E2_9D06_07A9BF0F3A51_.wvu.PrintTitles" localSheetId="9" hidden="1">'(10) Talento Humano'!$10:$11</definedName>
    <definedName name="Z_ADD38025_F4B2_44E2_9D06_07A9BF0F3A51_.wvu.PrintTitles" localSheetId="10" hidden="1">'(11) Seguridad y Salud T'!$8:$9</definedName>
    <definedName name="Z_ADD38025_F4B2_44E2_9D06_07A9BF0F3A51_.wvu.PrintTitles" localSheetId="11" hidden="1">'(12) Sistemas'!$8:$9</definedName>
    <definedName name="Z_ADD38025_F4B2_44E2_9D06_07A9BF0F3A51_.wvu.PrintTitles" localSheetId="12" hidden="1">'(13) Archivo Central'!$7:$8</definedName>
    <definedName name="Z_ADD38025_F4B2_44E2_9D06_07A9BF0F3A51_.wvu.PrintTitles" localSheetId="13" hidden="1">'(14) Contabilidad'!$8:$9</definedName>
    <definedName name="Z_ADD38025_F4B2_44E2_9D06_07A9BF0F3A51_.wvu.PrintTitles" localSheetId="14" hidden="1">'(15) Presupuesto'!$9:$10</definedName>
    <definedName name="Z_ADD38025_F4B2_44E2_9D06_07A9BF0F3A51_.wvu.PrintTitles" localSheetId="15" hidden="1">'(16) Tesorería'!$8:$9</definedName>
    <definedName name="Z_ADD38025_F4B2_44E2_9D06_07A9BF0F3A51_.wvu.PrintTitles" localSheetId="1" hidden="1">'(2) Control Interno'!$7:$8</definedName>
    <definedName name="Z_ADD38025_F4B2_44E2_9D06_07A9BF0F3A51_.wvu.PrintTitles" localSheetId="2" hidden="1">'(3) Juridica'!$8:$9</definedName>
    <definedName name="Z_ADD38025_F4B2_44E2_9D06_07A9BF0F3A51_.wvu.PrintTitles" localSheetId="5" hidden="1">'(6) Juegos Intercolegiados'!$7:$8</definedName>
    <definedName name="Z_ADD38025_F4B2_44E2_9D06_07A9BF0F3A51_.wvu.PrintTitles" localSheetId="6" hidden="1">'(7) Deporte Social y C'!$7:$8</definedName>
    <definedName name="Z_ADD38025_F4B2_44E2_9D06_07A9BF0F3A51_.wvu.PrintTitles" localSheetId="8" hidden="1">'(9) Habitos y Estilo VS'!$7:$8</definedName>
    <definedName name="Z_AF3BF2A1_5C19_43AE_A08B_3E418E8AE543_.wvu.Cols" localSheetId="0" hidden="1">'(1) Planeación'!#REF!,'(1) Planeación'!$E:$E,'(1) Planeación'!$J:$L,'(1) Planeación'!$P:$P,'(1) Planeación'!$R:$S,'(1) Planeación'!$U:$W</definedName>
    <definedName name="Z_AF3BF2A1_5C19_43AE_A08B_3E418E8AE543_.wvu.Cols" localSheetId="9" hidden="1">'(10) Talento Humano'!#REF!,'(10) Talento Humano'!$E:$E,'(10) Talento Humano'!$J:$L,'(10) Talento Humano'!$P:$P,'(10) Talento Humano'!$R:$S,'(10) Talento Humano'!$U:$U</definedName>
    <definedName name="Z_AF3BF2A1_5C19_43AE_A08B_3E418E8AE543_.wvu.Cols" localSheetId="10" hidden="1">'(11) Seguridad y Salud T'!$D:$D,'(11) Seguridad y Salud T'!$F:$F,'(11) Seguridad y Salud T'!$K:$M,'(11) Seguridad y Salud T'!$Q:$Q,'(11) Seguridad y Salud T'!$S:$T,'(11) Seguridad y Salud T'!$V:$X</definedName>
    <definedName name="Z_AF3BF2A1_5C19_43AE_A08B_3E418E8AE543_.wvu.Cols" localSheetId="11" hidden="1">'(12) Sistemas'!$D:$D,'(12) Sistemas'!$F:$F,'(12) Sistemas'!$K:$M,'(12) Sistemas'!$Q:$Q,'(12) Sistemas'!$S:$T,'(12) Sistemas'!$V:$X</definedName>
    <definedName name="Z_AF3BF2A1_5C19_43AE_A08B_3E418E8AE543_.wvu.Cols" localSheetId="13" hidden="1">'(14) Contabilidad'!$D:$D,'(14) Contabilidad'!$F:$F,'(14) Contabilidad'!$K:$M,'(14) Contabilidad'!$Q:$Q,'(14) Contabilidad'!$S:$T,'(14) Contabilidad'!$V:$X</definedName>
    <definedName name="Z_AF3BF2A1_5C19_43AE_A08B_3E418E8AE543_.wvu.Cols" localSheetId="14" hidden="1">'(15) Presupuesto'!$D:$D,'(15) Presupuesto'!$F:$F,'(15) Presupuesto'!$K:$M,'(15) Presupuesto'!$Q:$Q,'(15) Presupuesto'!$S:$T,'(15) Presupuesto'!$V:$V</definedName>
    <definedName name="Z_AF3BF2A1_5C19_43AE_A08B_3E418E8AE543_.wvu.Cols" localSheetId="15" hidden="1">'(16) Tesorería'!$D:$D,'(16) Tesorería'!$F:$F,'(16) Tesorería'!$K:$M,'(16) Tesorería'!$Q:$Q,'(16) Tesorería'!$S:$T,'(16) Tesorería'!$V:$V</definedName>
    <definedName name="Z_AF3BF2A1_5C19_43AE_A08B_3E418E8AE543_.wvu.Cols" localSheetId="1" hidden="1">'(2) Control Interno'!#REF!,'(2) Control Interno'!$E:$E,'(2) Control Interno'!$J:$L,'(2) Control Interno'!$P:$P,'(2) Control Interno'!$R:$S,'(2) Control Interno'!$U:$W</definedName>
    <definedName name="Z_AF3BF2A1_5C19_43AE_A08B_3E418E8AE543_.wvu.Cols" localSheetId="2" hidden="1">'(3) Juridica'!#REF!,'(3) Juridica'!$E:$E,'(3) Juridica'!$J:$L,'(3) Juridica'!$P:$P,'(3) Juridica'!$R:$S,'(3) Juridica'!$U:$W</definedName>
    <definedName name="Z_AF3BF2A1_5C19_43AE_A08B_3E418E8AE543_.wvu.Cols" localSheetId="3" hidden="1">'(4) Contratación'!#REF!,'(4) Contratación'!$E:$E,'(4) Contratación'!$J:$L,'(4) Contratación'!$P:$P,'(4) Contratación'!$R:$S,'(4) Contratación'!$U:$W</definedName>
    <definedName name="Z_AF3BF2A1_5C19_43AE_A08B_3E418E8AE543_.wvu.Cols" localSheetId="4" hidden="1">'(5) Deporte Asociado'!#REF!,'(5) Deporte Asociado'!$E:$E,'(5) Deporte Asociado'!$J:$L,'(5) Deporte Asociado'!$P:$P,'(5) Deporte Asociado'!$R:$S,'(5) Deporte Asociado'!$U:$W</definedName>
    <definedName name="Z_AF3BF2A1_5C19_43AE_A08B_3E418E8AE543_.wvu.Cols" localSheetId="5" hidden="1">'(6) Juegos Intercolegiados'!#REF!,'(6) Juegos Intercolegiados'!$E:$E,'(6) Juegos Intercolegiados'!$J:$L,'(6) Juegos Intercolegiados'!$P:$P,'(6) Juegos Intercolegiados'!$R:$S,'(6) Juegos Intercolegiados'!$U:$W</definedName>
    <definedName name="Z_AF3BF2A1_5C19_43AE_A08B_3E418E8AE543_.wvu.Cols" localSheetId="6" hidden="1">'(7) Deporte Social y C'!#REF!,'(7) Deporte Social y C'!$E:$E,'(7) Deporte Social y C'!$J:$L,'(7) Deporte Social y C'!$P:$P,'(7) Deporte Social y C'!$R:$S,'(7) Deporte Social y C'!$U:$W</definedName>
    <definedName name="Z_AF3BF2A1_5C19_43AE_A08B_3E418E8AE543_.wvu.Cols" localSheetId="7" hidden="1">'(8) Recreacion y Aprove T'!#REF!,'(8) Recreacion y Aprove T'!$E:$E,'(8) Recreacion y Aprove T'!$J:$L,'(8) Recreacion y Aprove T'!$P:$P,'(8) Recreacion y Aprove T'!$R:$S,'(8) Recreacion y Aprove T'!$U:$W</definedName>
    <definedName name="Z_AF3BF2A1_5C19_43AE_A08B_3E418E8AE543_.wvu.Cols" localSheetId="8" hidden="1">'(9) Habitos y Estilo VS'!#REF!,'(9) Habitos y Estilo VS'!$E:$E,'(9) Habitos y Estilo VS'!$J:$L,'(9) Habitos y Estilo VS'!$P:$P,'(9) Habitos y Estilo VS'!$R:$S,'(9) Habitos y Estilo VS'!$U:$W</definedName>
    <definedName name="Z_AF3BF2A1_5C19_43AE_A08B_3E418E8AE543_.wvu.PrintArea" localSheetId="9" hidden="1">'(10) Talento Humano'!$A$5:$U$15</definedName>
    <definedName name="Z_AF3BF2A1_5C19_43AE_A08B_3E418E8AE543_.wvu.PrintArea" localSheetId="10" hidden="1">'(11) Seguridad y Salud T'!$A$1:$V$12</definedName>
    <definedName name="Z_AF3BF2A1_5C19_43AE_A08B_3E418E8AE543_.wvu.PrintArea" localSheetId="11" hidden="1">'(12) Sistemas'!$A$1:$V$13</definedName>
    <definedName name="Z_AF3BF2A1_5C19_43AE_A08B_3E418E8AE543_.wvu.PrintArea" localSheetId="12" hidden="1">'(13) Archivo Central'!$A$1:$V$13</definedName>
    <definedName name="Z_AF3BF2A1_5C19_43AE_A08B_3E418E8AE543_.wvu.PrintArea" localSheetId="13" hidden="1">'(14) Contabilidad'!$A$1:$V$12</definedName>
    <definedName name="Z_AF3BF2A1_5C19_43AE_A08B_3E418E8AE543_.wvu.PrintArea" localSheetId="14" hidden="1">'(15) Presupuesto'!$A$4:$V$12</definedName>
    <definedName name="Z_AF3BF2A1_5C19_43AE_A08B_3E418E8AE543_.wvu.PrintArea" localSheetId="15" hidden="1">'(16) Tesorería'!$A$1:$V$13</definedName>
    <definedName name="Z_AF3BF2A1_5C19_43AE_A08B_3E418E8AE543_.wvu.PrintArea" localSheetId="16" hidden="1">'(17) Almacén'!$A$1:$V$12</definedName>
    <definedName name="Z_AF3BF2A1_5C19_43AE_A08B_3E418E8AE543_.wvu.PrintArea" localSheetId="1" hidden="1">'(2) Control Interno'!$A$1:$U$19</definedName>
    <definedName name="Z_AF3BF2A1_5C19_43AE_A08B_3E418E8AE543_.wvu.PrintArea" localSheetId="2" hidden="1">'(3) Juridica'!$A$1:$U$11</definedName>
    <definedName name="Z_AF3BF2A1_5C19_43AE_A08B_3E418E8AE543_.wvu.PrintArea" localSheetId="3" hidden="1">'(4) Contratación'!$A$3:$U$12</definedName>
    <definedName name="Z_AF3BF2A1_5C19_43AE_A08B_3E418E8AE543_.wvu.PrintArea" localSheetId="5" hidden="1">'(6) Juegos Intercolegiados'!$A$1:$U$17</definedName>
    <definedName name="Z_AF3BF2A1_5C19_43AE_A08B_3E418E8AE543_.wvu.PrintArea" localSheetId="6" hidden="1">'(7) Deporte Social y C'!$A$1:$U$10</definedName>
    <definedName name="Z_AF3BF2A1_5C19_43AE_A08B_3E418E8AE543_.wvu.PrintArea" localSheetId="7" hidden="1">'(8) Recreacion y Aprove T'!$A$1:$U$9</definedName>
    <definedName name="Z_AF3BF2A1_5C19_43AE_A08B_3E418E8AE543_.wvu.PrintArea" localSheetId="8" hidden="1">'(9) Habitos y Estilo VS'!$A$1:$U$10</definedName>
    <definedName name="Z_AF3BF2A1_5C19_43AE_A08B_3E418E8AE543_.wvu.PrintTitles" localSheetId="9" hidden="1">'(10) Talento Humano'!$10:$11</definedName>
    <definedName name="Z_AF3BF2A1_5C19_43AE_A08B_3E418E8AE543_.wvu.PrintTitles" localSheetId="10" hidden="1">'(11) Seguridad y Salud T'!$8:$9</definedName>
    <definedName name="Z_AF3BF2A1_5C19_43AE_A08B_3E418E8AE543_.wvu.PrintTitles" localSheetId="11" hidden="1">'(12) Sistemas'!$8:$9</definedName>
    <definedName name="Z_AF3BF2A1_5C19_43AE_A08B_3E418E8AE543_.wvu.PrintTitles" localSheetId="12" hidden="1">'(13) Archivo Central'!$7:$8</definedName>
    <definedName name="Z_AF3BF2A1_5C19_43AE_A08B_3E418E8AE543_.wvu.PrintTitles" localSheetId="13" hidden="1">'(14) Contabilidad'!$8:$9</definedName>
    <definedName name="Z_AF3BF2A1_5C19_43AE_A08B_3E418E8AE543_.wvu.PrintTitles" localSheetId="14" hidden="1">'(15) Presupuesto'!$9:$10</definedName>
    <definedName name="Z_AF3BF2A1_5C19_43AE_A08B_3E418E8AE543_.wvu.PrintTitles" localSheetId="15" hidden="1">'(16) Tesorería'!$8:$9</definedName>
    <definedName name="Z_AF3BF2A1_5C19_43AE_A08B_3E418E8AE543_.wvu.PrintTitles" localSheetId="1" hidden="1">'(2) Control Interno'!$7:$8</definedName>
    <definedName name="Z_AF3BF2A1_5C19_43AE_A08B_3E418E8AE543_.wvu.PrintTitles" localSheetId="2" hidden="1">'(3) Juridica'!$8:$9</definedName>
    <definedName name="Z_AF3BF2A1_5C19_43AE_A08B_3E418E8AE543_.wvu.PrintTitles" localSheetId="5" hidden="1">'(6) Juegos Intercolegiados'!$7:$8</definedName>
    <definedName name="Z_AF3BF2A1_5C19_43AE_A08B_3E418E8AE543_.wvu.PrintTitles" localSheetId="6" hidden="1">'(7) Deporte Social y C'!$7:$8</definedName>
    <definedName name="Z_AF3BF2A1_5C19_43AE_A08B_3E418E8AE543_.wvu.PrintTitles" localSheetId="8" hidden="1">'(9) Habitos y Estilo VS'!$7:$8</definedName>
    <definedName name="Z_B74BB35E_E214_422E_BB39_6D168553F4C5_.wvu.Cols" localSheetId="0" hidden="1">'(1) Planeación'!#REF!,'(1) Planeación'!$E:$E,'(1) Planeación'!$J:$L,'(1) Planeación'!$P:$P,'(1) Planeación'!$R:$S,'(1) Planeación'!$U:$W</definedName>
    <definedName name="Z_B74BB35E_E214_422E_BB39_6D168553F4C5_.wvu.Cols" localSheetId="1" hidden="1">'(2) Control Interno'!#REF!,'(2) Control Interno'!$E:$E,'(2) Control Interno'!$J:$L,'(2) Control Interno'!$P:$P,'(2) Control Interno'!$R:$S,'(2) Control Interno'!$U:$W</definedName>
    <definedName name="Z_B74BB35E_E214_422E_BB39_6D168553F4C5_.wvu.Cols" localSheetId="2" hidden="1">'(3) Juridica'!#REF!,'(3) Juridica'!$E:$E,'(3) Juridica'!$J:$L,'(3) Juridica'!$P:$P,'(3) Juridica'!$R:$S,'(3) Juridica'!$U:$W</definedName>
    <definedName name="Z_B74BB35E_E214_422E_BB39_6D168553F4C5_.wvu.Cols" localSheetId="3" hidden="1">'(4) Contratación'!#REF!,'(4) Contratación'!$E:$E,'(4) Contratación'!$J:$L,'(4) Contratación'!$P:$P,'(4) Contratación'!$R:$S,'(4) Contratación'!$U:$W</definedName>
    <definedName name="Z_B74BB35E_E214_422E_BB39_6D168553F4C5_.wvu.Cols" localSheetId="4" hidden="1">'(5) Deporte Asociado'!#REF!,'(5) Deporte Asociado'!$E:$E,'(5) Deporte Asociado'!$J:$L,'(5) Deporte Asociado'!$P:$P,'(5) Deporte Asociado'!$R:$S,'(5) Deporte Asociado'!$U:$W</definedName>
    <definedName name="Z_B74BB35E_E214_422E_BB39_6D168553F4C5_.wvu.Cols" localSheetId="5" hidden="1">'(6) Juegos Intercolegiados'!#REF!,'(6) Juegos Intercolegiados'!$E:$E,'(6) Juegos Intercolegiados'!$J:$L,'(6) Juegos Intercolegiados'!$P:$P,'(6) Juegos Intercolegiados'!$R:$S,'(6) Juegos Intercolegiados'!$U:$W</definedName>
    <definedName name="Z_B74BB35E_E214_422E_BB39_6D168553F4C5_.wvu.Cols" localSheetId="6" hidden="1">'(7) Deporte Social y C'!#REF!,'(7) Deporte Social y C'!$E:$E,'(7) Deporte Social y C'!$J:$L,'(7) Deporte Social y C'!$P:$P,'(7) Deporte Social y C'!$R:$S,'(7) Deporte Social y C'!$U:$W</definedName>
    <definedName name="Z_B74BB35E_E214_422E_BB39_6D168553F4C5_.wvu.Cols" localSheetId="7" hidden="1">'(8) Recreacion y Aprove T'!#REF!,'(8) Recreacion y Aprove T'!$E:$E,'(8) Recreacion y Aprove T'!$J:$L,'(8) Recreacion y Aprove T'!$P:$P,'(8) Recreacion y Aprove T'!$R:$S,'(8) Recreacion y Aprove T'!$U:$W</definedName>
    <definedName name="Z_B74BB35E_E214_422E_BB39_6D168553F4C5_.wvu.PrintArea" localSheetId="9" hidden="1">'(10) Talento Humano'!$A$5:$U$15</definedName>
    <definedName name="Z_B74BB35E_E214_422E_BB39_6D168553F4C5_.wvu.PrintArea" localSheetId="10" hidden="1">'(11) Seguridad y Salud T'!$A$1:$V$12</definedName>
    <definedName name="Z_B74BB35E_E214_422E_BB39_6D168553F4C5_.wvu.PrintArea" localSheetId="11" hidden="1">'(12) Sistemas'!$A$1:$V$13</definedName>
    <definedName name="Z_B74BB35E_E214_422E_BB39_6D168553F4C5_.wvu.PrintArea" localSheetId="12" hidden="1">'(13) Archivo Central'!$A$1:$V$13</definedName>
    <definedName name="Z_B74BB35E_E214_422E_BB39_6D168553F4C5_.wvu.PrintArea" localSheetId="13" hidden="1">'(14) Contabilidad'!$A$1:$V$12</definedName>
    <definedName name="Z_B74BB35E_E214_422E_BB39_6D168553F4C5_.wvu.PrintArea" localSheetId="14" hidden="1">'(15) Presupuesto'!$A$4:$V$12</definedName>
    <definedName name="Z_B74BB35E_E214_422E_BB39_6D168553F4C5_.wvu.PrintArea" localSheetId="15" hidden="1">'(16) Tesorería'!$A$1:$V$13</definedName>
    <definedName name="Z_B74BB35E_E214_422E_BB39_6D168553F4C5_.wvu.PrintArea" localSheetId="16" hidden="1">'(17) Almacén'!$A$1:$V$12</definedName>
    <definedName name="Z_B74BB35E_E214_422E_BB39_6D168553F4C5_.wvu.PrintArea" localSheetId="1" hidden="1">'(2) Control Interno'!$A$1:$U$19</definedName>
    <definedName name="Z_B74BB35E_E214_422E_BB39_6D168553F4C5_.wvu.PrintArea" localSheetId="2" hidden="1">'(3) Juridica'!$A$1:$U$11</definedName>
    <definedName name="Z_B74BB35E_E214_422E_BB39_6D168553F4C5_.wvu.PrintArea" localSheetId="3" hidden="1">'(4) Contratación'!$A$3:$U$12</definedName>
    <definedName name="Z_B74BB35E_E214_422E_BB39_6D168553F4C5_.wvu.PrintArea" localSheetId="5" hidden="1">'(6) Juegos Intercolegiados'!$A$1:$U$17</definedName>
    <definedName name="Z_B74BB35E_E214_422E_BB39_6D168553F4C5_.wvu.PrintArea" localSheetId="6" hidden="1">'(7) Deporte Social y C'!$A$1:$U$10</definedName>
    <definedName name="Z_B74BB35E_E214_422E_BB39_6D168553F4C5_.wvu.PrintArea" localSheetId="7" hidden="1">'(8) Recreacion y Aprove T'!$A$1:$U$9</definedName>
    <definedName name="Z_B74BB35E_E214_422E_BB39_6D168553F4C5_.wvu.PrintArea" localSheetId="8" hidden="1">'(9) Habitos y Estilo VS'!$A$1:$U$10</definedName>
    <definedName name="Z_B74BB35E_E214_422E_BB39_6D168553F4C5_.wvu.PrintTitles" localSheetId="9" hidden="1">'(10) Talento Humano'!$10:$11</definedName>
    <definedName name="Z_B74BB35E_E214_422E_BB39_6D168553F4C5_.wvu.PrintTitles" localSheetId="10" hidden="1">'(11) Seguridad y Salud T'!$8:$9</definedName>
    <definedName name="Z_B74BB35E_E214_422E_BB39_6D168553F4C5_.wvu.PrintTitles" localSheetId="11" hidden="1">'(12) Sistemas'!$8:$9</definedName>
    <definedName name="Z_B74BB35E_E214_422E_BB39_6D168553F4C5_.wvu.PrintTitles" localSheetId="12" hidden="1">'(13) Archivo Central'!$7:$8</definedName>
    <definedName name="Z_B74BB35E_E214_422E_BB39_6D168553F4C5_.wvu.PrintTitles" localSheetId="13" hidden="1">'(14) Contabilidad'!$8:$9</definedName>
    <definedName name="Z_B74BB35E_E214_422E_BB39_6D168553F4C5_.wvu.PrintTitles" localSheetId="14" hidden="1">'(15) Presupuesto'!$9:$10</definedName>
    <definedName name="Z_B74BB35E_E214_422E_BB39_6D168553F4C5_.wvu.PrintTitles" localSheetId="15" hidden="1">'(16) Tesorería'!$8:$9</definedName>
    <definedName name="Z_B74BB35E_E214_422E_BB39_6D168553F4C5_.wvu.PrintTitles" localSheetId="1" hidden="1">'(2) Control Interno'!$7:$8</definedName>
    <definedName name="Z_B74BB35E_E214_422E_BB39_6D168553F4C5_.wvu.PrintTitles" localSheetId="2" hidden="1">'(3) Juridica'!$8:$9</definedName>
    <definedName name="Z_B74BB35E_E214_422E_BB39_6D168553F4C5_.wvu.PrintTitles" localSheetId="5" hidden="1">'(6) Juegos Intercolegiados'!$7:$8</definedName>
    <definedName name="Z_B74BB35E_E214_422E_BB39_6D168553F4C5_.wvu.PrintTitles" localSheetId="6" hidden="1">'(7) Deporte Social y C'!$7:$8</definedName>
    <definedName name="Z_B74BB35E_E214_422E_BB39_6D168553F4C5_.wvu.PrintTitles" localSheetId="8" hidden="1">'(9) Habitos y Estilo VS'!$7:$8</definedName>
    <definedName name="Z_B83C9EB8_C964_4489_98C8_19C81BFAE010_.wvu.Cols" localSheetId="0" hidden="1">'(1) Planeación'!#REF!,'(1) Planeación'!$E:$E,'(1) Planeación'!$J:$L,'(1) Planeación'!$P:$P,'(1) Planeación'!$R:$S,'(1) Planeación'!$U:$W</definedName>
    <definedName name="Z_B83C9EB8_C964_4489_98C8_19C81BFAE010_.wvu.Cols" localSheetId="9" hidden="1">'(10) Talento Humano'!#REF!,'(10) Talento Humano'!$E:$E,'(10) Talento Humano'!$J:$L,'(10) Talento Humano'!$P:$P,'(10) Talento Humano'!$R:$S,'(10) Talento Humano'!$U:$U</definedName>
    <definedName name="Z_B83C9EB8_C964_4489_98C8_19C81BFAE010_.wvu.Cols" localSheetId="10" hidden="1">'(11) Seguridad y Salud T'!$D:$D,'(11) Seguridad y Salud T'!$F:$F,'(11) Seguridad y Salud T'!$K:$M,'(11) Seguridad y Salud T'!$Q:$Q,'(11) Seguridad y Salud T'!$S:$T,'(11) Seguridad y Salud T'!$V:$X</definedName>
    <definedName name="Z_B83C9EB8_C964_4489_98C8_19C81BFAE010_.wvu.Cols" localSheetId="11" hidden="1">'(12) Sistemas'!$D:$D,'(12) Sistemas'!$F:$F,'(12) Sistemas'!$K:$M,'(12) Sistemas'!$Q:$Q,'(12) Sistemas'!$S:$T,'(12) Sistemas'!$V:$X</definedName>
    <definedName name="Z_B83C9EB8_C964_4489_98C8_19C81BFAE010_.wvu.Cols" localSheetId="12" hidden="1">'(13) Archivo Central'!$D:$D,'(13) Archivo Central'!$F:$F,'(13) Archivo Central'!$K:$M,'(13) Archivo Central'!$Q:$Q,'(13) Archivo Central'!$S:$T,'(13) Archivo Central'!$V:$X</definedName>
    <definedName name="Z_B83C9EB8_C964_4489_98C8_19C81BFAE010_.wvu.Cols" localSheetId="13" hidden="1">'(14) Contabilidad'!$D:$D,'(14) Contabilidad'!$F:$F,'(14) Contabilidad'!$K:$M,'(14) Contabilidad'!$Q:$Q,'(14) Contabilidad'!$S:$T,'(14) Contabilidad'!$V:$X</definedName>
    <definedName name="Z_B83C9EB8_C964_4489_98C8_19C81BFAE010_.wvu.Cols" localSheetId="14" hidden="1">'(15) Presupuesto'!$D:$D,'(15) Presupuesto'!$F:$F,'(15) Presupuesto'!$K:$M,'(15) Presupuesto'!$Q:$Q,'(15) Presupuesto'!$S:$T,'(15) Presupuesto'!$V:$V</definedName>
    <definedName name="Z_B83C9EB8_C964_4489_98C8_19C81BFAE010_.wvu.Cols" localSheetId="15" hidden="1">'(16) Tesorería'!$D:$D,'(16) Tesorería'!$F:$F,'(16) Tesorería'!$K:$M,'(16) Tesorería'!$Q:$Q,'(16) Tesorería'!$S:$T,'(16) Tesorería'!$V:$V</definedName>
    <definedName name="Z_B83C9EB8_C964_4489_98C8_19C81BFAE010_.wvu.Cols" localSheetId="16" hidden="1">'(17) Almacén'!$D:$D,'(17) Almacén'!$F:$F,'(17) Almacén'!$K:$M,'(17) Almacén'!$Q:$Q,'(17) Almacén'!$S:$T,'(17) Almacén'!$V:$V</definedName>
    <definedName name="Z_B83C9EB8_C964_4489_98C8_19C81BFAE010_.wvu.Cols" localSheetId="1" hidden="1">'(2) Control Interno'!#REF!,'(2) Control Interno'!$E:$E,'(2) Control Interno'!$J:$L,'(2) Control Interno'!$P:$P,'(2) Control Interno'!$R:$S,'(2) Control Interno'!$U:$W</definedName>
    <definedName name="Z_B83C9EB8_C964_4489_98C8_19C81BFAE010_.wvu.Cols" localSheetId="2" hidden="1">'(3) Juridica'!#REF!,'(3) Juridica'!$E:$E,'(3) Juridica'!$J:$L,'(3) Juridica'!$P:$P,'(3) Juridica'!$R:$S,'(3) Juridica'!$U:$W</definedName>
    <definedName name="Z_B83C9EB8_C964_4489_98C8_19C81BFAE010_.wvu.Cols" localSheetId="3" hidden="1">'(4) Contratación'!#REF!,'(4) Contratación'!$E:$E,'(4) Contratación'!$J:$L,'(4) Contratación'!$P:$P,'(4) Contratación'!$R:$S,'(4) Contratación'!$U:$W</definedName>
    <definedName name="Z_B83C9EB8_C964_4489_98C8_19C81BFAE010_.wvu.Cols" localSheetId="4" hidden="1">'(5) Deporte Asociado'!#REF!,'(5) Deporte Asociado'!$E:$E,'(5) Deporte Asociado'!$J:$L,'(5) Deporte Asociado'!$P:$P,'(5) Deporte Asociado'!$R:$S,'(5) Deporte Asociado'!$U:$W</definedName>
    <definedName name="Z_B83C9EB8_C964_4489_98C8_19C81BFAE010_.wvu.Cols" localSheetId="5" hidden="1">'(6) Juegos Intercolegiados'!#REF!,'(6) Juegos Intercolegiados'!$E:$E,'(6) Juegos Intercolegiados'!$J:$L,'(6) Juegos Intercolegiados'!$P:$P,'(6) Juegos Intercolegiados'!$R:$S,'(6) Juegos Intercolegiados'!$U:$W</definedName>
    <definedName name="Z_B83C9EB8_C964_4489_98C8_19C81BFAE010_.wvu.Cols" localSheetId="6" hidden="1">'(7) Deporte Social y C'!#REF!,'(7) Deporte Social y C'!$E:$E,'(7) Deporte Social y C'!$J:$L,'(7) Deporte Social y C'!$P:$P,'(7) Deporte Social y C'!$R:$S,'(7) Deporte Social y C'!$U:$W</definedName>
    <definedName name="Z_B83C9EB8_C964_4489_98C8_19C81BFAE010_.wvu.Cols" localSheetId="7" hidden="1">'(8) Recreacion y Aprove T'!#REF!,'(8) Recreacion y Aprove T'!$E:$E,'(8) Recreacion y Aprove T'!$J:$L,'(8) Recreacion y Aprove T'!$P:$P,'(8) Recreacion y Aprove T'!$R:$S,'(8) Recreacion y Aprove T'!$U:$W</definedName>
    <definedName name="Z_B83C9EB8_C964_4489_98C8_19C81BFAE010_.wvu.Cols" localSheetId="8" hidden="1">'(9) Habitos y Estilo VS'!#REF!,'(9) Habitos y Estilo VS'!$E:$E,'(9) Habitos y Estilo VS'!$J:$L,'(9) Habitos y Estilo VS'!$P:$P,'(9) Habitos y Estilo VS'!$R:$S,'(9) Habitos y Estilo VS'!$U:$W</definedName>
    <definedName name="Z_B83C9EB8_C964_4489_98C8_19C81BFAE010_.wvu.PrintArea" localSheetId="9" hidden="1">'(10) Talento Humano'!$A$5:$U$15</definedName>
    <definedName name="Z_B83C9EB8_C964_4489_98C8_19C81BFAE010_.wvu.PrintArea" localSheetId="10" hidden="1">'(11) Seguridad y Salud T'!$A$1:$V$12</definedName>
    <definedName name="Z_B83C9EB8_C964_4489_98C8_19C81BFAE010_.wvu.PrintArea" localSheetId="11" hidden="1">'(12) Sistemas'!$A$1:$V$13</definedName>
    <definedName name="Z_B83C9EB8_C964_4489_98C8_19C81BFAE010_.wvu.PrintArea" localSheetId="12" hidden="1">'(13) Archivo Central'!$A$1:$V$13</definedName>
    <definedName name="Z_B83C9EB8_C964_4489_98C8_19C81BFAE010_.wvu.PrintArea" localSheetId="13" hidden="1">'(14) Contabilidad'!$A$1:$V$12</definedName>
    <definedName name="Z_B83C9EB8_C964_4489_98C8_19C81BFAE010_.wvu.PrintArea" localSheetId="14" hidden="1">'(15) Presupuesto'!$A$4:$V$12</definedName>
    <definedName name="Z_B83C9EB8_C964_4489_98C8_19C81BFAE010_.wvu.PrintArea" localSheetId="15" hidden="1">'(16) Tesorería'!$A$1:$V$13</definedName>
    <definedName name="Z_B83C9EB8_C964_4489_98C8_19C81BFAE010_.wvu.PrintArea" localSheetId="16" hidden="1">'(17) Almacén'!$A$1:$V$12</definedName>
    <definedName name="Z_B83C9EB8_C964_4489_98C8_19C81BFAE010_.wvu.PrintArea" localSheetId="1" hidden="1">'(2) Control Interno'!$A$1:$U$19</definedName>
    <definedName name="Z_B83C9EB8_C964_4489_98C8_19C81BFAE010_.wvu.PrintArea" localSheetId="2" hidden="1">'(3) Juridica'!$A$1:$U$11</definedName>
    <definedName name="Z_B83C9EB8_C964_4489_98C8_19C81BFAE010_.wvu.PrintArea" localSheetId="3" hidden="1">'(4) Contratación'!$A$3:$U$12</definedName>
    <definedName name="Z_B83C9EB8_C964_4489_98C8_19C81BFAE010_.wvu.PrintArea" localSheetId="5" hidden="1">'(6) Juegos Intercolegiados'!$A$1:$U$17</definedName>
    <definedName name="Z_B83C9EB8_C964_4489_98C8_19C81BFAE010_.wvu.PrintArea" localSheetId="6" hidden="1">'(7) Deporte Social y C'!$A$1:$U$10</definedName>
    <definedName name="Z_B83C9EB8_C964_4489_98C8_19C81BFAE010_.wvu.PrintArea" localSheetId="7" hidden="1">'(8) Recreacion y Aprove T'!$A$1:$U$9</definedName>
    <definedName name="Z_B83C9EB8_C964_4489_98C8_19C81BFAE010_.wvu.PrintArea" localSheetId="8" hidden="1">'(9) Habitos y Estilo VS'!$A$1:$U$10</definedName>
    <definedName name="Z_B83C9EB8_C964_4489_98C8_19C81BFAE010_.wvu.PrintTitles" localSheetId="9" hidden="1">'(10) Talento Humano'!$10:$11</definedName>
    <definedName name="Z_B83C9EB8_C964_4489_98C8_19C81BFAE010_.wvu.PrintTitles" localSheetId="10" hidden="1">'(11) Seguridad y Salud T'!$8:$9</definedName>
    <definedName name="Z_B83C9EB8_C964_4489_98C8_19C81BFAE010_.wvu.PrintTitles" localSheetId="11" hidden="1">'(12) Sistemas'!$8:$9</definedName>
    <definedName name="Z_B83C9EB8_C964_4489_98C8_19C81BFAE010_.wvu.PrintTitles" localSheetId="12" hidden="1">'(13) Archivo Central'!$7:$8</definedName>
    <definedName name="Z_B83C9EB8_C964_4489_98C8_19C81BFAE010_.wvu.PrintTitles" localSheetId="13" hidden="1">'(14) Contabilidad'!$8:$9</definedName>
    <definedName name="Z_B83C9EB8_C964_4489_98C8_19C81BFAE010_.wvu.PrintTitles" localSheetId="14" hidden="1">'(15) Presupuesto'!$9:$10</definedName>
    <definedName name="Z_B83C9EB8_C964_4489_98C8_19C81BFAE010_.wvu.PrintTitles" localSheetId="15" hidden="1">'(16) Tesorería'!$8:$9</definedName>
    <definedName name="Z_B83C9EB8_C964_4489_98C8_19C81BFAE010_.wvu.PrintTitles" localSheetId="1" hidden="1">'(2) Control Interno'!$7:$8</definedName>
    <definedName name="Z_B83C9EB8_C964_4489_98C8_19C81BFAE010_.wvu.PrintTitles" localSheetId="2" hidden="1">'(3) Juridica'!$8:$9</definedName>
    <definedName name="Z_B83C9EB8_C964_4489_98C8_19C81BFAE010_.wvu.PrintTitles" localSheetId="5" hidden="1">'(6) Juegos Intercolegiados'!$7:$8</definedName>
    <definedName name="Z_B83C9EB8_C964_4489_98C8_19C81BFAE010_.wvu.PrintTitles" localSheetId="6" hidden="1">'(7) Deporte Social y C'!$7:$8</definedName>
    <definedName name="Z_B83C9EB8_C964_4489_98C8_19C81BFAE010_.wvu.PrintTitles" localSheetId="8" hidden="1">'(9) Habitos y Estilo VS'!$7:$8</definedName>
    <definedName name="Z_C8C25E0F_313C_40E1_BC27_B55128053FAD_.wvu.Cols" localSheetId="0" hidden="1">'(1) Planeación'!#REF!,'(1) Planeación'!$E:$E,'(1) Planeación'!$J:$L,'(1) Planeación'!$P:$P,'(1) Planeación'!$R:$S,'(1) Planeación'!$U:$W</definedName>
    <definedName name="Z_C8C25E0F_313C_40E1_BC27_B55128053FAD_.wvu.Cols" localSheetId="9" hidden="1">'(10) Talento Humano'!#REF!,'(10) Talento Humano'!$E:$E,'(10) Talento Humano'!$J:$L,'(10) Talento Humano'!$P:$P,'(10) Talento Humano'!$R:$S,'(10) Talento Humano'!$U:$U</definedName>
    <definedName name="Z_C8C25E0F_313C_40E1_BC27_B55128053FAD_.wvu.Cols" localSheetId="10" hidden="1">'(11) Seguridad y Salud T'!$D:$D,'(11) Seguridad y Salud T'!$F:$F,'(11) Seguridad y Salud T'!$K:$M,'(11) Seguridad y Salud T'!$Q:$Q,'(11) Seguridad y Salud T'!$S:$T,'(11) Seguridad y Salud T'!$V:$X</definedName>
    <definedName name="Z_C8C25E0F_313C_40E1_BC27_B55128053FAD_.wvu.Cols" localSheetId="14" hidden="1">'(15) Presupuesto'!$D:$D,'(15) Presupuesto'!$F:$F,'(15) Presupuesto'!$K:$M,'(15) Presupuesto'!$Q:$Q,'(15) Presupuesto'!$S:$T,'(15) Presupuesto'!$V:$V</definedName>
    <definedName name="Z_C8C25E0F_313C_40E1_BC27_B55128053FAD_.wvu.Cols" localSheetId="1" hidden="1">'(2) Control Interno'!#REF!,'(2) Control Interno'!$E:$E,'(2) Control Interno'!$J:$L,'(2) Control Interno'!$P:$P,'(2) Control Interno'!$R:$S,'(2) Control Interno'!$U:$W</definedName>
    <definedName name="Z_C8C25E0F_313C_40E1_BC27_B55128053FAD_.wvu.Cols" localSheetId="2" hidden="1">'(3) Juridica'!#REF!,'(3) Juridica'!$E:$E,'(3) Juridica'!$J:$L,'(3) Juridica'!$P:$P,'(3) Juridica'!$R:$S,'(3) Juridica'!$U:$W</definedName>
    <definedName name="Z_C8C25E0F_313C_40E1_BC27_B55128053FAD_.wvu.Cols" localSheetId="3" hidden="1">'(4) Contratación'!#REF!,'(4) Contratación'!$E:$E,'(4) Contratación'!$J:$L,'(4) Contratación'!$P:$P,'(4) Contratación'!$R:$S,'(4) Contratación'!$U:$W</definedName>
    <definedName name="Z_C8C25E0F_313C_40E1_BC27_B55128053FAD_.wvu.Cols" localSheetId="4" hidden="1">'(5) Deporte Asociado'!#REF!,'(5) Deporte Asociado'!$E:$E,'(5) Deporte Asociado'!$J:$L,'(5) Deporte Asociado'!$P:$P,'(5) Deporte Asociado'!$R:$S,'(5) Deporte Asociado'!$U:$W</definedName>
    <definedName name="Z_C8C25E0F_313C_40E1_BC27_B55128053FAD_.wvu.Cols" localSheetId="5" hidden="1">'(6) Juegos Intercolegiados'!#REF!,'(6) Juegos Intercolegiados'!$E:$E,'(6) Juegos Intercolegiados'!$J:$L,'(6) Juegos Intercolegiados'!$P:$P,'(6) Juegos Intercolegiados'!$R:$S,'(6) Juegos Intercolegiados'!$U:$W</definedName>
    <definedName name="Z_C8C25E0F_313C_40E1_BC27_B55128053FAD_.wvu.Cols" localSheetId="6" hidden="1">'(7) Deporte Social y C'!#REF!,'(7) Deporte Social y C'!$E:$E,'(7) Deporte Social y C'!$J:$L,'(7) Deporte Social y C'!$P:$P,'(7) Deporte Social y C'!$R:$S,'(7) Deporte Social y C'!$U:$W</definedName>
    <definedName name="Z_C8C25E0F_313C_40E1_BC27_B55128053FAD_.wvu.Cols" localSheetId="7" hidden="1">'(8) Recreacion y Aprove T'!#REF!,'(8) Recreacion y Aprove T'!$E:$E,'(8) Recreacion y Aprove T'!$J:$L,'(8) Recreacion y Aprove T'!$P:$P,'(8) Recreacion y Aprove T'!$R:$S,'(8) Recreacion y Aprove T'!$U:$W</definedName>
    <definedName name="Z_C8C25E0F_313C_40E1_BC27_B55128053FAD_.wvu.Cols" localSheetId="8" hidden="1">'(9) Habitos y Estilo VS'!#REF!,'(9) Habitos y Estilo VS'!$E:$E,'(9) Habitos y Estilo VS'!$J:$L,'(9) Habitos y Estilo VS'!$P:$P,'(9) Habitos y Estilo VS'!$R:$S,'(9) Habitos y Estilo VS'!$U:$W</definedName>
    <definedName name="Z_C8C25E0F_313C_40E1_BC27_B55128053FAD_.wvu.PrintArea" localSheetId="9" hidden="1">'(10) Talento Humano'!$A$5:$U$15</definedName>
    <definedName name="Z_C8C25E0F_313C_40E1_BC27_B55128053FAD_.wvu.PrintArea" localSheetId="10" hidden="1">'(11) Seguridad y Salud T'!$A$1:$V$12</definedName>
    <definedName name="Z_C8C25E0F_313C_40E1_BC27_B55128053FAD_.wvu.PrintArea" localSheetId="11" hidden="1">'(12) Sistemas'!$A$1:$V$13</definedName>
    <definedName name="Z_C8C25E0F_313C_40E1_BC27_B55128053FAD_.wvu.PrintArea" localSheetId="12" hidden="1">'(13) Archivo Central'!$A$1:$V$13</definedName>
    <definedName name="Z_C8C25E0F_313C_40E1_BC27_B55128053FAD_.wvu.PrintArea" localSheetId="13" hidden="1">'(14) Contabilidad'!$A$1:$V$12</definedName>
    <definedName name="Z_C8C25E0F_313C_40E1_BC27_B55128053FAD_.wvu.PrintArea" localSheetId="14" hidden="1">'(15) Presupuesto'!$A$4:$V$12</definedName>
    <definedName name="Z_C8C25E0F_313C_40E1_BC27_B55128053FAD_.wvu.PrintArea" localSheetId="15" hidden="1">'(16) Tesorería'!$A$1:$V$13</definedName>
    <definedName name="Z_C8C25E0F_313C_40E1_BC27_B55128053FAD_.wvu.PrintArea" localSheetId="16" hidden="1">'(17) Almacén'!$A$1:$V$12</definedName>
    <definedName name="Z_C8C25E0F_313C_40E1_BC27_B55128053FAD_.wvu.PrintArea" localSheetId="1" hidden="1">'(2) Control Interno'!$A$1:$U$19</definedName>
    <definedName name="Z_C8C25E0F_313C_40E1_BC27_B55128053FAD_.wvu.PrintArea" localSheetId="2" hidden="1">'(3) Juridica'!$A$1:$U$11</definedName>
    <definedName name="Z_C8C25E0F_313C_40E1_BC27_B55128053FAD_.wvu.PrintArea" localSheetId="3" hidden="1">'(4) Contratación'!$A$3:$U$12</definedName>
    <definedName name="Z_C8C25E0F_313C_40E1_BC27_B55128053FAD_.wvu.PrintArea" localSheetId="5" hidden="1">'(6) Juegos Intercolegiados'!$A$1:$U$17</definedName>
    <definedName name="Z_C8C25E0F_313C_40E1_BC27_B55128053FAD_.wvu.PrintArea" localSheetId="6" hidden="1">'(7) Deporte Social y C'!$A$1:$U$10</definedName>
    <definedName name="Z_C8C25E0F_313C_40E1_BC27_B55128053FAD_.wvu.PrintArea" localSheetId="7" hidden="1">'(8) Recreacion y Aprove T'!$A$1:$U$9</definedName>
    <definedName name="Z_C8C25E0F_313C_40E1_BC27_B55128053FAD_.wvu.PrintArea" localSheetId="8" hidden="1">'(9) Habitos y Estilo VS'!$A$1:$U$10</definedName>
    <definedName name="Z_C8C25E0F_313C_40E1_BC27_B55128053FAD_.wvu.PrintTitles" localSheetId="9" hidden="1">'(10) Talento Humano'!$10:$11</definedName>
    <definedName name="Z_C8C25E0F_313C_40E1_BC27_B55128053FAD_.wvu.PrintTitles" localSheetId="10" hidden="1">'(11) Seguridad y Salud T'!$8:$9</definedName>
    <definedName name="Z_C8C25E0F_313C_40E1_BC27_B55128053FAD_.wvu.PrintTitles" localSheetId="11" hidden="1">'(12) Sistemas'!$8:$9</definedName>
    <definedName name="Z_C8C25E0F_313C_40E1_BC27_B55128053FAD_.wvu.PrintTitles" localSheetId="12" hidden="1">'(13) Archivo Central'!$7:$8</definedName>
    <definedName name="Z_C8C25E0F_313C_40E1_BC27_B55128053FAD_.wvu.PrintTitles" localSheetId="13" hidden="1">'(14) Contabilidad'!$8:$9</definedName>
    <definedName name="Z_C8C25E0F_313C_40E1_BC27_B55128053FAD_.wvu.PrintTitles" localSheetId="14" hidden="1">'(15) Presupuesto'!$9:$10</definedName>
    <definedName name="Z_C8C25E0F_313C_40E1_BC27_B55128053FAD_.wvu.PrintTitles" localSheetId="15" hidden="1">'(16) Tesorería'!$8:$9</definedName>
    <definedName name="Z_C8C25E0F_313C_40E1_BC27_B55128053FAD_.wvu.PrintTitles" localSheetId="1" hidden="1">'(2) Control Interno'!$7:$8</definedName>
    <definedName name="Z_C8C25E0F_313C_40E1_BC27_B55128053FAD_.wvu.PrintTitles" localSheetId="2" hidden="1">'(3) Juridica'!$8:$9</definedName>
    <definedName name="Z_C8C25E0F_313C_40E1_BC27_B55128053FAD_.wvu.PrintTitles" localSheetId="5" hidden="1">'(6) Juegos Intercolegiados'!$7:$8</definedName>
    <definedName name="Z_C8C25E0F_313C_40E1_BC27_B55128053FAD_.wvu.PrintTitles" localSheetId="6" hidden="1">'(7) Deporte Social y C'!$7:$8</definedName>
    <definedName name="Z_C8C25E0F_313C_40E1_BC27_B55128053FAD_.wvu.PrintTitles" localSheetId="8" hidden="1">'(9) Habitos y Estilo VS'!$7:$8</definedName>
    <definedName name="Z_C9A17BF0_2451_44C4_898F_CFB8403323EA_.wvu.Cols" localSheetId="0" hidden="1">'(1) Planeación'!#REF!,'(1) Planeación'!$E:$E,'(1) Planeación'!$J:$L,'(1) Planeación'!$P:$P,'(1) Planeación'!$R:$S,'(1) Planeación'!$U:$W</definedName>
    <definedName name="Z_C9A17BF0_2451_44C4_898F_CFB8403323EA_.wvu.Cols" localSheetId="9" hidden="1">'(10) Talento Humano'!#REF!,'(10) Talento Humano'!$E:$E,'(10) Talento Humano'!$J:$L,'(10) Talento Humano'!$P:$P,'(10) Talento Humano'!$R:$S,'(10) Talento Humano'!$U:$U</definedName>
    <definedName name="Z_C9A17BF0_2451_44C4_898F_CFB8403323EA_.wvu.Cols" localSheetId="10" hidden="1">'(11) Seguridad y Salud T'!$D:$D,'(11) Seguridad y Salud T'!$F:$F,'(11) Seguridad y Salud T'!$K:$M,'(11) Seguridad y Salud T'!$Q:$Q,'(11) Seguridad y Salud T'!$S:$T,'(11) Seguridad y Salud T'!$V:$X</definedName>
    <definedName name="Z_C9A17BF0_2451_44C4_898F_CFB8403323EA_.wvu.Cols" localSheetId="13" hidden="1">'(14) Contabilidad'!$D:$D,'(14) Contabilidad'!$F:$F,'(14) Contabilidad'!$K:$M,'(14) Contabilidad'!$Q:$Q,'(14) Contabilidad'!$S:$T,'(14) Contabilidad'!$V:$X</definedName>
    <definedName name="Z_C9A17BF0_2451_44C4_898F_CFB8403323EA_.wvu.Cols" localSheetId="14" hidden="1">'(15) Presupuesto'!$D:$D,'(15) Presupuesto'!$F:$F,'(15) Presupuesto'!$K:$M,'(15) Presupuesto'!$Q:$Q,'(15) Presupuesto'!$S:$T,'(15) Presupuesto'!$V:$V</definedName>
    <definedName name="Z_C9A17BF0_2451_44C4_898F_CFB8403323EA_.wvu.Cols" localSheetId="1" hidden="1">'(2) Control Interno'!#REF!,'(2) Control Interno'!$E:$E,'(2) Control Interno'!$J:$L,'(2) Control Interno'!$P:$P,'(2) Control Interno'!$R:$S,'(2) Control Interno'!$U:$W</definedName>
    <definedName name="Z_C9A17BF0_2451_44C4_898F_CFB8403323EA_.wvu.Cols" localSheetId="2" hidden="1">'(3) Juridica'!#REF!,'(3) Juridica'!$E:$E,'(3) Juridica'!$J:$L,'(3) Juridica'!$P:$P,'(3) Juridica'!$R:$S,'(3) Juridica'!$U:$W</definedName>
    <definedName name="Z_C9A17BF0_2451_44C4_898F_CFB8403323EA_.wvu.Cols" localSheetId="3" hidden="1">'(4) Contratación'!#REF!,'(4) Contratación'!$E:$E,'(4) Contratación'!$J:$L,'(4) Contratación'!$P:$P,'(4) Contratación'!$R:$S,'(4) Contratación'!$U:$W</definedName>
    <definedName name="Z_C9A17BF0_2451_44C4_898F_CFB8403323EA_.wvu.Cols" localSheetId="4" hidden="1">'(5) Deporte Asociado'!#REF!,'(5) Deporte Asociado'!$E:$E,'(5) Deporte Asociado'!$J:$L,'(5) Deporte Asociado'!$P:$P,'(5) Deporte Asociado'!$R:$S,'(5) Deporte Asociado'!$U:$W</definedName>
    <definedName name="Z_C9A17BF0_2451_44C4_898F_CFB8403323EA_.wvu.Cols" localSheetId="5" hidden="1">'(6) Juegos Intercolegiados'!#REF!,'(6) Juegos Intercolegiados'!$E:$E,'(6) Juegos Intercolegiados'!$J:$L,'(6) Juegos Intercolegiados'!$P:$P,'(6) Juegos Intercolegiados'!$R:$S,'(6) Juegos Intercolegiados'!$U:$W</definedName>
    <definedName name="Z_C9A17BF0_2451_44C4_898F_CFB8403323EA_.wvu.Cols" localSheetId="6" hidden="1">'(7) Deporte Social y C'!#REF!,'(7) Deporte Social y C'!$E:$E,'(7) Deporte Social y C'!$J:$L,'(7) Deporte Social y C'!$P:$P,'(7) Deporte Social y C'!$R:$S,'(7) Deporte Social y C'!$U:$W</definedName>
    <definedName name="Z_C9A17BF0_2451_44C4_898F_CFB8403323EA_.wvu.Cols" localSheetId="7" hidden="1">'(8) Recreacion y Aprove T'!#REF!,'(8) Recreacion y Aprove T'!$E:$E,'(8) Recreacion y Aprove T'!$J:$L,'(8) Recreacion y Aprove T'!$P:$P,'(8) Recreacion y Aprove T'!$R:$S,'(8) Recreacion y Aprove T'!$U:$W</definedName>
    <definedName name="Z_C9A17BF0_2451_44C4_898F_CFB8403323EA_.wvu.Cols" localSheetId="8" hidden="1">'(9) Habitos y Estilo VS'!#REF!,'(9) Habitos y Estilo VS'!$E:$E,'(9) Habitos y Estilo VS'!$J:$L,'(9) Habitos y Estilo VS'!$P:$P,'(9) Habitos y Estilo VS'!$R:$S,'(9) Habitos y Estilo VS'!$U:$W</definedName>
    <definedName name="Z_C9A17BF0_2451_44C4_898F_CFB8403323EA_.wvu.PrintArea" localSheetId="9" hidden="1">'(10) Talento Humano'!$A$5:$U$15</definedName>
    <definedName name="Z_C9A17BF0_2451_44C4_898F_CFB8403323EA_.wvu.PrintArea" localSheetId="10" hidden="1">'(11) Seguridad y Salud T'!$A$1:$V$12</definedName>
    <definedName name="Z_C9A17BF0_2451_44C4_898F_CFB8403323EA_.wvu.PrintArea" localSheetId="11" hidden="1">'(12) Sistemas'!$A$1:$V$13</definedName>
    <definedName name="Z_C9A17BF0_2451_44C4_898F_CFB8403323EA_.wvu.PrintArea" localSheetId="12" hidden="1">'(13) Archivo Central'!$A$1:$V$13</definedName>
    <definedName name="Z_C9A17BF0_2451_44C4_898F_CFB8403323EA_.wvu.PrintArea" localSheetId="13" hidden="1">'(14) Contabilidad'!$A$1:$V$12</definedName>
    <definedName name="Z_C9A17BF0_2451_44C4_898F_CFB8403323EA_.wvu.PrintArea" localSheetId="14" hidden="1">'(15) Presupuesto'!$A$4:$V$12</definedName>
    <definedName name="Z_C9A17BF0_2451_44C4_898F_CFB8403323EA_.wvu.PrintArea" localSheetId="15" hidden="1">'(16) Tesorería'!$A$1:$V$13</definedName>
    <definedName name="Z_C9A17BF0_2451_44C4_898F_CFB8403323EA_.wvu.PrintArea" localSheetId="16" hidden="1">'(17) Almacén'!$A$1:$V$12</definedName>
    <definedName name="Z_C9A17BF0_2451_44C4_898F_CFB8403323EA_.wvu.PrintArea" localSheetId="1" hidden="1">'(2) Control Interno'!$A$1:$U$19</definedName>
    <definedName name="Z_C9A17BF0_2451_44C4_898F_CFB8403323EA_.wvu.PrintArea" localSheetId="2" hidden="1">'(3) Juridica'!$A$1:$U$11</definedName>
    <definedName name="Z_C9A17BF0_2451_44C4_898F_CFB8403323EA_.wvu.PrintArea" localSheetId="3" hidden="1">'(4) Contratación'!$A$3:$U$12</definedName>
    <definedName name="Z_C9A17BF0_2451_44C4_898F_CFB8403323EA_.wvu.PrintArea" localSheetId="5" hidden="1">'(6) Juegos Intercolegiados'!$A$1:$U$17</definedName>
    <definedName name="Z_C9A17BF0_2451_44C4_898F_CFB8403323EA_.wvu.PrintArea" localSheetId="6" hidden="1">'(7) Deporte Social y C'!$A$1:$U$10</definedName>
    <definedName name="Z_C9A17BF0_2451_44C4_898F_CFB8403323EA_.wvu.PrintArea" localSheetId="7" hidden="1">'(8) Recreacion y Aprove T'!$A$1:$U$9</definedName>
    <definedName name="Z_C9A17BF0_2451_44C4_898F_CFB8403323EA_.wvu.PrintArea" localSheetId="8" hidden="1">'(9) Habitos y Estilo VS'!$A$1:$U$10</definedName>
    <definedName name="Z_C9A17BF0_2451_44C4_898F_CFB8403323EA_.wvu.PrintTitles" localSheetId="9" hidden="1">'(10) Talento Humano'!$10:$11</definedName>
    <definedName name="Z_C9A17BF0_2451_44C4_898F_CFB8403323EA_.wvu.PrintTitles" localSheetId="10" hidden="1">'(11) Seguridad y Salud T'!$8:$9</definedName>
    <definedName name="Z_C9A17BF0_2451_44C4_898F_CFB8403323EA_.wvu.PrintTitles" localSheetId="11" hidden="1">'(12) Sistemas'!$8:$9</definedName>
    <definedName name="Z_C9A17BF0_2451_44C4_898F_CFB8403323EA_.wvu.PrintTitles" localSheetId="12" hidden="1">'(13) Archivo Central'!$7:$8</definedName>
    <definedName name="Z_C9A17BF0_2451_44C4_898F_CFB8403323EA_.wvu.PrintTitles" localSheetId="13" hidden="1">'(14) Contabilidad'!$8:$9</definedName>
    <definedName name="Z_C9A17BF0_2451_44C4_898F_CFB8403323EA_.wvu.PrintTitles" localSheetId="14" hidden="1">'(15) Presupuesto'!$9:$10</definedName>
    <definedName name="Z_C9A17BF0_2451_44C4_898F_CFB8403323EA_.wvu.PrintTitles" localSheetId="15" hidden="1">'(16) Tesorería'!$8:$9</definedName>
    <definedName name="Z_C9A17BF0_2451_44C4_898F_CFB8403323EA_.wvu.PrintTitles" localSheetId="1" hidden="1">'(2) Control Interno'!$7:$8</definedName>
    <definedName name="Z_C9A17BF0_2451_44C4_898F_CFB8403323EA_.wvu.PrintTitles" localSheetId="2" hidden="1">'(3) Juridica'!$8:$9</definedName>
    <definedName name="Z_C9A17BF0_2451_44C4_898F_CFB8403323EA_.wvu.PrintTitles" localSheetId="5" hidden="1">'(6) Juegos Intercolegiados'!$7:$8</definedName>
    <definedName name="Z_C9A17BF0_2451_44C4_898F_CFB8403323EA_.wvu.PrintTitles" localSheetId="6" hidden="1">'(7) Deporte Social y C'!$7:$8</definedName>
    <definedName name="Z_C9A17BF0_2451_44C4_898F_CFB8403323EA_.wvu.PrintTitles" localSheetId="8" hidden="1">'(9) Habitos y Estilo VS'!$7:$8</definedName>
    <definedName name="Z_C9A812A3_B23E_4057_8694_158B0DEE8D06_.wvu.Cols" localSheetId="0" hidden="1">'(1) Planeación'!#REF!,'(1) Planeación'!$E:$E,'(1) Planeación'!$J:$L,'(1) Planeación'!$P:$P,'(1) Planeación'!$R:$S,'(1) Planeación'!$U:$W</definedName>
    <definedName name="Z_C9A812A3_B23E_4057_8694_158B0DEE8D06_.wvu.Cols" localSheetId="1" hidden="1">'(2) Control Interno'!#REF!,'(2) Control Interno'!$E:$E,'(2) Control Interno'!$J:$L,'(2) Control Interno'!$P:$P,'(2) Control Interno'!$R:$S,'(2) Control Interno'!$U:$W</definedName>
    <definedName name="Z_C9A812A3_B23E_4057_8694_158B0DEE8D06_.wvu.Cols" localSheetId="2" hidden="1">'(3) Juridica'!#REF!,'(3) Juridica'!$E:$E,'(3) Juridica'!$J:$L,'(3) Juridica'!$P:$P,'(3) Juridica'!$R:$S,'(3) Juridica'!$U:$W</definedName>
    <definedName name="Z_C9A812A3_B23E_4057_8694_158B0DEE8D06_.wvu.Cols" localSheetId="4" hidden="1">'(5) Deporte Asociado'!#REF!,'(5) Deporte Asociado'!$E:$E,'(5) Deporte Asociado'!$J:$L,'(5) Deporte Asociado'!$P:$P,'(5) Deporte Asociado'!$R:$S,'(5) Deporte Asociado'!$U:$W</definedName>
    <definedName name="Z_C9A812A3_B23E_4057_8694_158B0DEE8D06_.wvu.Cols" localSheetId="5" hidden="1">'(6) Juegos Intercolegiados'!#REF!,'(6) Juegos Intercolegiados'!$E:$E,'(6) Juegos Intercolegiados'!$J:$L,'(6) Juegos Intercolegiados'!$P:$P,'(6) Juegos Intercolegiados'!$R:$S,'(6) Juegos Intercolegiados'!$U:$W</definedName>
    <definedName name="Z_C9A812A3_B23E_4057_8694_158B0DEE8D06_.wvu.Cols" localSheetId="6" hidden="1">'(7) Deporte Social y C'!#REF!,'(7) Deporte Social y C'!$E:$E,'(7) Deporte Social y C'!$J:$L,'(7) Deporte Social y C'!$P:$P,'(7) Deporte Social y C'!$R:$S,'(7) Deporte Social y C'!$U:$W</definedName>
    <definedName name="Z_C9A812A3_B23E_4057_8694_158B0DEE8D06_.wvu.PrintArea" localSheetId="9" hidden="1">'(10) Talento Humano'!$A$5:$U$15</definedName>
    <definedName name="Z_C9A812A3_B23E_4057_8694_158B0DEE8D06_.wvu.PrintArea" localSheetId="10" hidden="1">'(11) Seguridad y Salud T'!$A$1:$V$12</definedName>
    <definedName name="Z_C9A812A3_B23E_4057_8694_158B0DEE8D06_.wvu.PrintArea" localSheetId="11" hidden="1">'(12) Sistemas'!$A$1:$V$13</definedName>
    <definedName name="Z_C9A812A3_B23E_4057_8694_158B0DEE8D06_.wvu.PrintArea" localSheetId="12" hidden="1">'(13) Archivo Central'!$A$1:$V$13</definedName>
    <definedName name="Z_C9A812A3_B23E_4057_8694_158B0DEE8D06_.wvu.PrintArea" localSheetId="13" hidden="1">'(14) Contabilidad'!$A$1:$V$12</definedName>
    <definedName name="Z_C9A812A3_B23E_4057_8694_158B0DEE8D06_.wvu.PrintArea" localSheetId="14" hidden="1">'(15) Presupuesto'!$A$4:$V$12</definedName>
    <definedName name="Z_C9A812A3_B23E_4057_8694_158B0DEE8D06_.wvu.PrintArea" localSheetId="15" hidden="1">'(16) Tesorería'!$A$1:$V$13</definedName>
    <definedName name="Z_C9A812A3_B23E_4057_8694_158B0DEE8D06_.wvu.PrintArea" localSheetId="16" hidden="1">'(17) Almacén'!$A$1:$V$12</definedName>
    <definedName name="Z_C9A812A3_B23E_4057_8694_158B0DEE8D06_.wvu.PrintArea" localSheetId="1" hidden="1">'(2) Control Interno'!$A$1:$U$19</definedName>
    <definedName name="Z_C9A812A3_B23E_4057_8694_158B0DEE8D06_.wvu.PrintArea" localSheetId="2" hidden="1">'(3) Juridica'!$A$1:$U$11</definedName>
    <definedName name="Z_C9A812A3_B23E_4057_8694_158B0DEE8D06_.wvu.PrintArea" localSheetId="3" hidden="1">'(4) Contratación'!$A$3:$U$12</definedName>
    <definedName name="Z_C9A812A3_B23E_4057_8694_158B0DEE8D06_.wvu.PrintArea" localSheetId="5" hidden="1">'(6) Juegos Intercolegiados'!$A$1:$U$17</definedName>
    <definedName name="Z_C9A812A3_B23E_4057_8694_158B0DEE8D06_.wvu.PrintArea" localSheetId="6" hidden="1">'(7) Deporte Social y C'!$A$1:$U$10</definedName>
    <definedName name="Z_C9A812A3_B23E_4057_8694_158B0DEE8D06_.wvu.PrintArea" localSheetId="7" hidden="1">'(8) Recreacion y Aprove T'!$A$1:$U$9</definedName>
    <definedName name="Z_C9A812A3_B23E_4057_8694_158B0DEE8D06_.wvu.PrintArea" localSheetId="8" hidden="1">'(9) Habitos y Estilo VS'!$A$1:$U$10</definedName>
    <definedName name="Z_C9A812A3_B23E_4057_8694_158B0DEE8D06_.wvu.PrintTitles" localSheetId="9" hidden="1">'(10) Talento Humano'!$10:$11</definedName>
    <definedName name="Z_C9A812A3_B23E_4057_8694_158B0DEE8D06_.wvu.PrintTitles" localSheetId="10" hidden="1">'(11) Seguridad y Salud T'!$8:$9</definedName>
    <definedName name="Z_C9A812A3_B23E_4057_8694_158B0DEE8D06_.wvu.PrintTitles" localSheetId="11" hidden="1">'(12) Sistemas'!$8:$9</definedName>
    <definedName name="Z_C9A812A3_B23E_4057_8694_158B0DEE8D06_.wvu.PrintTitles" localSheetId="12" hidden="1">'(13) Archivo Central'!$7:$8</definedName>
    <definedName name="Z_C9A812A3_B23E_4057_8694_158B0DEE8D06_.wvu.PrintTitles" localSheetId="13" hidden="1">'(14) Contabilidad'!$8:$9</definedName>
    <definedName name="Z_C9A812A3_B23E_4057_8694_158B0DEE8D06_.wvu.PrintTitles" localSheetId="14" hidden="1">'(15) Presupuesto'!$9:$10</definedName>
    <definedName name="Z_C9A812A3_B23E_4057_8694_158B0DEE8D06_.wvu.PrintTitles" localSheetId="15" hidden="1">'(16) Tesorería'!$8:$9</definedName>
    <definedName name="Z_C9A812A3_B23E_4057_8694_158B0DEE8D06_.wvu.PrintTitles" localSheetId="1" hidden="1">'(2) Control Interno'!$7:$8</definedName>
    <definedName name="Z_C9A812A3_B23E_4057_8694_158B0DEE8D06_.wvu.PrintTitles" localSheetId="2" hidden="1">'(3) Juridica'!$8:$9</definedName>
    <definedName name="Z_C9A812A3_B23E_4057_8694_158B0DEE8D06_.wvu.PrintTitles" localSheetId="5" hidden="1">'(6) Juegos Intercolegiados'!$7:$8</definedName>
    <definedName name="Z_C9A812A3_B23E_4057_8694_158B0DEE8D06_.wvu.PrintTitles" localSheetId="6" hidden="1">'(7) Deporte Social y C'!$7:$8</definedName>
    <definedName name="Z_C9A812A3_B23E_4057_8694_158B0DEE8D06_.wvu.PrintTitles" localSheetId="8" hidden="1">'(9) Habitos y Estilo VS'!$7:$8</definedName>
    <definedName name="Z_CC42E740_ADA2_4B3E_AB77_9BBCCE9EC444_.wvu.Cols" localSheetId="0" hidden="1">'(1) Planeación'!#REF!,'(1) Planeación'!$E:$E,'(1) Planeación'!$J:$L,'(1) Planeación'!$P:$P,'(1) Planeación'!$R:$S,'(1) Planeación'!$U:$W</definedName>
    <definedName name="Z_CC42E740_ADA2_4B3E_AB77_9BBCCE9EC444_.wvu.Cols" localSheetId="9" hidden="1">'(10) Talento Humano'!#REF!,'(10) Talento Humano'!$E:$E,'(10) Talento Humano'!$J:$L,'(10) Talento Humano'!$P:$P,'(10) Talento Humano'!$R:$S,'(10) Talento Humano'!$U:$U</definedName>
    <definedName name="Z_CC42E740_ADA2_4B3E_AB77_9BBCCE9EC444_.wvu.Cols" localSheetId="10" hidden="1">'(11) Seguridad y Salud T'!$D:$D,'(11) Seguridad y Salud T'!$F:$F,'(11) Seguridad y Salud T'!$K:$M,'(11) Seguridad y Salud T'!$Q:$Q,'(11) Seguridad y Salud T'!$S:$T,'(11) Seguridad y Salud T'!$V:$X</definedName>
    <definedName name="Z_CC42E740_ADA2_4B3E_AB77_9BBCCE9EC444_.wvu.Cols" localSheetId="13" hidden="1">'(14) Contabilidad'!$D:$D,'(14) Contabilidad'!$F:$F,'(14) Contabilidad'!$K:$M,'(14) Contabilidad'!$Q:$Q,'(14) Contabilidad'!$S:$T,'(14) Contabilidad'!$V:$X</definedName>
    <definedName name="Z_CC42E740_ADA2_4B3E_AB77_9BBCCE9EC444_.wvu.Cols" localSheetId="14" hidden="1">'(15) Presupuesto'!$D:$D,'(15) Presupuesto'!$F:$F,'(15) Presupuesto'!$K:$M,'(15) Presupuesto'!$Q:$Q,'(15) Presupuesto'!$S:$T,'(15) Presupuesto'!$V:$V</definedName>
    <definedName name="Z_CC42E740_ADA2_4B3E_AB77_9BBCCE9EC444_.wvu.Cols" localSheetId="15" hidden="1">'(16) Tesorería'!$D:$D,'(16) Tesorería'!$F:$F,'(16) Tesorería'!$K:$M,'(16) Tesorería'!$Q:$Q,'(16) Tesorería'!$S:$T,'(16) Tesorería'!$V:$V</definedName>
    <definedName name="Z_CC42E740_ADA2_4B3E_AB77_9BBCCE9EC444_.wvu.Cols" localSheetId="1" hidden="1">'(2) Control Interno'!#REF!,'(2) Control Interno'!$E:$E,'(2) Control Interno'!$J:$L,'(2) Control Interno'!$P:$P,'(2) Control Interno'!$R:$S,'(2) Control Interno'!$U:$W</definedName>
    <definedName name="Z_CC42E740_ADA2_4B3E_AB77_9BBCCE9EC444_.wvu.Cols" localSheetId="2" hidden="1">'(3) Juridica'!#REF!,'(3) Juridica'!$E:$E,'(3) Juridica'!$J:$L,'(3) Juridica'!$P:$P,'(3) Juridica'!$R:$S,'(3) Juridica'!$U:$W</definedName>
    <definedName name="Z_CC42E740_ADA2_4B3E_AB77_9BBCCE9EC444_.wvu.Cols" localSheetId="3" hidden="1">'(4) Contratación'!#REF!,'(4) Contratación'!$E:$E,'(4) Contratación'!$J:$L,'(4) Contratación'!$P:$P,'(4) Contratación'!$R:$S,'(4) Contratación'!$U:$W</definedName>
    <definedName name="Z_CC42E740_ADA2_4B3E_AB77_9BBCCE9EC444_.wvu.Cols" localSheetId="4" hidden="1">'(5) Deporte Asociado'!#REF!,'(5) Deporte Asociado'!$E:$E,'(5) Deporte Asociado'!$J:$L,'(5) Deporte Asociado'!$P:$P,'(5) Deporte Asociado'!$R:$S,'(5) Deporte Asociado'!$U:$W</definedName>
    <definedName name="Z_CC42E740_ADA2_4B3E_AB77_9BBCCE9EC444_.wvu.Cols" localSheetId="5" hidden="1">'(6) Juegos Intercolegiados'!#REF!,'(6) Juegos Intercolegiados'!$E:$E,'(6) Juegos Intercolegiados'!$J:$L,'(6) Juegos Intercolegiados'!$P:$P,'(6) Juegos Intercolegiados'!$R:$S,'(6) Juegos Intercolegiados'!$U:$W</definedName>
    <definedName name="Z_CC42E740_ADA2_4B3E_AB77_9BBCCE9EC444_.wvu.Cols" localSheetId="6" hidden="1">'(7) Deporte Social y C'!#REF!,'(7) Deporte Social y C'!$E:$E,'(7) Deporte Social y C'!$J:$L,'(7) Deporte Social y C'!$P:$P,'(7) Deporte Social y C'!$R:$S,'(7) Deporte Social y C'!$U:$W</definedName>
    <definedName name="Z_CC42E740_ADA2_4B3E_AB77_9BBCCE9EC444_.wvu.Cols" localSheetId="7" hidden="1">'(8) Recreacion y Aprove T'!#REF!,'(8) Recreacion y Aprove T'!$E:$E,'(8) Recreacion y Aprove T'!$J:$L,'(8) Recreacion y Aprove T'!$P:$P,'(8) Recreacion y Aprove T'!$R:$S,'(8) Recreacion y Aprove T'!$U:$W</definedName>
    <definedName name="Z_CC42E740_ADA2_4B3E_AB77_9BBCCE9EC444_.wvu.Cols" localSheetId="8" hidden="1">'(9) Habitos y Estilo VS'!#REF!,'(9) Habitos y Estilo VS'!$E:$E,'(9) Habitos y Estilo VS'!$J:$L,'(9) Habitos y Estilo VS'!$P:$P,'(9) Habitos y Estilo VS'!$R:$S,'(9) Habitos y Estilo VS'!$U:$W</definedName>
    <definedName name="Z_CC42E740_ADA2_4B3E_AB77_9BBCCE9EC444_.wvu.PrintArea" localSheetId="9" hidden="1">'(10) Talento Humano'!$A$5:$U$15</definedName>
    <definedName name="Z_CC42E740_ADA2_4B3E_AB77_9BBCCE9EC444_.wvu.PrintArea" localSheetId="10" hidden="1">'(11) Seguridad y Salud T'!$A$1:$V$12</definedName>
    <definedName name="Z_CC42E740_ADA2_4B3E_AB77_9BBCCE9EC444_.wvu.PrintArea" localSheetId="11" hidden="1">'(12) Sistemas'!$A$1:$V$13</definedName>
    <definedName name="Z_CC42E740_ADA2_4B3E_AB77_9BBCCE9EC444_.wvu.PrintArea" localSheetId="12" hidden="1">'(13) Archivo Central'!$A$1:$V$13</definedName>
    <definedName name="Z_CC42E740_ADA2_4B3E_AB77_9BBCCE9EC444_.wvu.PrintArea" localSheetId="13" hidden="1">'(14) Contabilidad'!$A$1:$V$12</definedName>
    <definedName name="Z_CC42E740_ADA2_4B3E_AB77_9BBCCE9EC444_.wvu.PrintArea" localSheetId="14" hidden="1">'(15) Presupuesto'!$A$4:$V$12</definedName>
    <definedName name="Z_CC42E740_ADA2_4B3E_AB77_9BBCCE9EC444_.wvu.PrintArea" localSheetId="15" hidden="1">'(16) Tesorería'!$A$1:$V$13</definedName>
    <definedName name="Z_CC42E740_ADA2_4B3E_AB77_9BBCCE9EC444_.wvu.PrintArea" localSheetId="16" hidden="1">'(17) Almacén'!$A$1:$V$12</definedName>
    <definedName name="Z_CC42E740_ADA2_4B3E_AB77_9BBCCE9EC444_.wvu.PrintArea" localSheetId="1" hidden="1">'(2) Control Interno'!$A$1:$U$19</definedName>
    <definedName name="Z_CC42E740_ADA2_4B3E_AB77_9BBCCE9EC444_.wvu.PrintArea" localSheetId="2" hidden="1">'(3) Juridica'!$A$1:$U$11</definedName>
    <definedName name="Z_CC42E740_ADA2_4B3E_AB77_9BBCCE9EC444_.wvu.PrintArea" localSheetId="3" hidden="1">'(4) Contratación'!$A$3:$U$12</definedName>
    <definedName name="Z_CC42E740_ADA2_4B3E_AB77_9BBCCE9EC444_.wvu.PrintArea" localSheetId="5" hidden="1">'(6) Juegos Intercolegiados'!$A$1:$U$17</definedName>
    <definedName name="Z_CC42E740_ADA2_4B3E_AB77_9BBCCE9EC444_.wvu.PrintArea" localSheetId="6" hidden="1">'(7) Deporte Social y C'!$A$1:$U$10</definedName>
    <definedName name="Z_CC42E740_ADA2_4B3E_AB77_9BBCCE9EC444_.wvu.PrintArea" localSheetId="7" hidden="1">'(8) Recreacion y Aprove T'!$A$1:$U$9</definedName>
    <definedName name="Z_CC42E740_ADA2_4B3E_AB77_9BBCCE9EC444_.wvu.PrintArea" localSheetId="8" hidden="1">'(9) Habitos y Estilo VS'!$A$1:$U$10</definedName>
    <definedName name="Z_CC42E740_ADA2_4B3E_AB77_9BBCCE9EC444_.wvu.PrintTitles" localSheetId="9" hidden="1">'(10) Talento Humano'!$10:$11</definedName>
    <definedName name="Z_CC42E740_ADA2_4B3E_AB77_9BBCCE9EC444_.wvu.PrintTitles" localSheetId="10" hidden="1">'(11) Seguridad y Salud T'!$8:$9</definedName>
    <definedName name="Z_CC42E740_ADA2_4B3E_AB77_9BBCCE9EC444_.wvu.PrintTitles" localSheetId="11" hidden="1">'(12) Sistemas'!$8:$9</definedName>
    <definedName name="Z_CC42E740_ADA2_4B3E_AB77_9BBCCE9EC444_.wvu.PrintTitles" localSheetId="12" hidden="1">'(13) Archivo Central'!$7:$8</definedName>
    <definedName name="Z_CC42E740_ADA2_4B3E_AB77_9BBCCE9EC444_.wvu.PrintTitles" localSheetId="13" hidden="1">'(14) Contabilidad'!$8:$9</definedName>
    <definedName name="Z_CC42E740_ADA2_4B3E_AB77_9BBCCE9EC444_.wvu.PrintTitles" localSheetId="14" hidden="1">'(15) Presupuesto'!$9:$10</definedName>
    <definedName name="Z_CC42E740_ADA2_4B3E_AB77_9BBCCE9EC444_.wvu.PrintTitles" localSheetId="15" hidden="1">'(16) Tesorería'!$8:$9</definedName>
    <definedName name="Z_CC42E740_ADA2_4B3E_AB77_9BBCCE9EC444_.wvu.PrintTitles" localSheetId="1" hidden="1">'(2) Control Interno'!$7:$8</definedName>
    <definedName name="Z_CC42E740_ADA2_4B3E_AB77_9BBCCE9EC444_.wvu.PrintTitles" localSheetId="2" hidden="1">'(3) Juridica'!$8:$9</definedName>
    <definedName name="Z_CC42E740_ADA2_4B3E_AB77_9BBCCE9EC444_.wvu.PrintTitles" localSheetId="5" hidden="1">'(6) Juegos Intercolegiados'!$7:$8</definedName>
    <definedName name="Z_CC42E740_ADA2_4B3E_AB77_9BBCCE9EC444_.wvu.PrintTitles" localSheetId="6" hidden="1">'(7) Deporte Social y C'!$7:$8</definedName>
    <definedName name="Z_CC42E740_ADA2_4B3E_AB77_9BBCCE9EC444_.wvu.PrintTitles" localSheetId="8" hidden="1">'(9) Habitos y Estilo VS'!$7:$8</definedName>
    <definedName name="Z_D504B807_AE7E_4042_848D_21D8E9CBBAC1_.wvu.Cols" localSheetId="0" hidden="1">'(1) Planeación'!#REF!,'(1) Planeación'!$E:$E,'(1) Planeación'!$J:$L,'(1) Planeación'!$P:$P,'(1) Planeación'!$R:$S,'(1) Planeación'!$U:$W</definedName>
    <definedName name="Z_D504B807_AE7E_4042_848D_21D8E9CBBAC1_.wvu.Cols" localSheetId="1" hidden="1">'(2) Control Interno'!#REF!,'(2) Control Interno'!$E:$E,'(2) Control Interno'!$J:$L,'(2) Control Interno'!$P:$P,'(2) Control Interno'!$R:$S,'(2) Control Interno'!$U:$W</definedName>
    <definedName name="Z_D504B807_AE7E_4042_848D_21D8E9CBBAC1_.wvu.Cols" localSheetId="4" hidden="1">'(5) Deporte Asociado'!#REF!,'(5) Deporte Asociado'!$E:$E,'(5) Deporte Asociado'!$J:$L,'(5) Deporte Asociado'!$P:$P,'(5) Deporte Asociado'!$R:$S,'(5) Deporte Asociado'!$U:$W</definedName>
    <definedName name="Z_D504B807_AE7E_4042_848D_21D8E9CBBAC1_.wvu.Cols" localSheetId="5" hidden="1">'(6) Juegos Intercolegiados'!#REF!,'(6) Juegos Intercolegiados'!$E:$E,'(6) Juegos Intercolegiados'!$J:$L,'(6) Juegos Intercolegiados'!$P:$P,'(6) Juegos Intercolegiados'!$R:$S,'(6) Juegos Intercolegiados'!$U:$W</definedName>
    <definedName name="Z_D504B807_AE7E_4042_848D_21D8E9CBBAC1_.wvu.PrintArea" localSheetId="9" hidden="1">'(10) Talento Humano'!$A$5:$U$15</definedName>
    <definedName name="Z_D504B807_AE7E_4042_848D_21D8E9CBBAC1_.wvu.PrintArea" localSheetId="10" hidden="1">'(11) Seguridad y Salud T'!$A$1:$V$12</definedName>
    <definedName name="Z_D504B807_AE7E_4042_848D_21D8E9CBBAC1_.wvu.PrintArea" localSheetId="11" hidden="1">'(12) Sistemas'!$A$1:$V$13</definedName>
    <definedName name="Z_D504B807_AE7E_4042_848D_21D8E9CBBAC1_.wvu.PrintArea" localSheetId="12" hidden="1">'(13) Archivo Central'!$A$1:$V$13</definedName>
    <definedName name="Z_D504B807_AE7E_4042_848D_21D8E9CBBAC1_.wvu.PrintArea" localSheetId="13" hidden="1">'(14) Contabilidad'!$A$1:$V$12</definedName>
    <definedName name="Z_D504B807_AE7E_4042_848D_21D8E9CBBAC1_.wvu.PrintArea" localSheetId="14" hidden="1">'(15) Presupuesto'!$A$4:$V$12</definedName>
    <definedName name="Z_D504B807_AE7E_4042_848D_21D8E9CBBAC1_.wvu.PrintArea" localSheetId="15" hidden="1">'(16) Tesorería'!$A$1:$V$13</definedName>
    <definedName name="Z_D504B807_AE7E_4042_848D_21D8E9CBBAC1_.wvu.PrintArea" localSheetId="16" hidden="1">'(17) Almacén'!$A$1:$V$12</definedName>
    <definedName name="Z_D504B807_AE7E_4042_848D_21D8E9CBBAC1_.wvu.PrintArea" localSheetId="1" hidden="1">'(2) Control Interno'!$A$1:$U$12</definedName>
    <definedName name="Z_D504B807_AE7E_4042_848D_21D8E9CBBAC1_.wvu.PrintArea" localSheetId="2" hidden="1">'(3) Juridica'!$A$1:$U$11</definedName>
    <definedName name="Z_D504B807_AE7E_4042_848D_21D8E9CBBAC1_.wvu.PrintArea" localSheetId="3" hidden="1">'(4) Contratación'!$A$3:$U$12</definedName>
    <definedName name="Z_D504B807_AE7E_4042_848D_21D8E9CBBAC1_.wvu.PrintArea" localSheetId="5" hidden="1">'(6) Juegos Intercolegiados'!$A$1:$U$10</definedName>
    <definedName name="Z_D504B807_AE7E_4042_848D_21D8E9CBBAC1_.wvu.PrintArea" localSheetId="6" hidden="1">'(7) Deporte Social y C'!$A$1:$U$10</definedName>
    <definedName name="Z_D504B807_AE7E_4042_848D_21D8E9CBBAC1_.wvu.PrintArea" localSheetId="7" hidden="1">'(8) Recreacion y Aprove T'!$A$1:$U$9</definedName>
    <definedName name="Z_D504B807_AE7E_4042_848D_21D8E9CBBAC1_.wvu.PrintArea" localSheetId="8" hidden="1">'(9) Habitos y Estilo VS'!$A$1:$U$10</definedName>
    <definedName name="Z_D504B807_AE7E_4042_848D_21D8E9CBBAC1_.wvu.PrintTitles" localSheetId="9" hidden="1">'(10) Talento Humano'!$10:$11</definedName>
    <definedName name="Z_D504B807_AE7E_4042_848D_21D8E9CBBAC1_.wvu.PrintTitles" localSheetId="10" hidden="1">'(11) Seguridad y Salud T'!$8:$9</definedName>
    <definedName name="Z_D504B807_AE7E_4042_848D_21D8E9CBBAC1_.wvu.PrintTitles" localSheetId="11" hidden="1">'(12) Sistemas'!$8:$9</definedName>
    <definedName name="Z_D504B807_AE7E_4042_848D_21D8E9CBBAC1_.wvu.PrintTitles" localSheetId="12" hidden="1">'(13) Archivo Central'!$7:$8</definedName>
    <definedName name="Z_D504B807_AE7E_4042_848D_21D8E9CBBAC1_.wvu.PrintTitles" localSheetId="13" hidden="1">'(14) Contabilidad'!$8:$9</definedName>
    <definedName name="Z_D504B807_AE7E_4042_848D_21D8E9CBBAC1_.wvu.PrintTitles" localSheetId="14" hidden="1">'(15) Presupuesto'!$9:$10</definedName>
    <definedName name="Z_D504B807_AE7E_4042_848D_21D8E9CBBAC1_.wvu.PrintTitles" localSheetId="15" hidden="1">'(16) Tesorería'!$8:$9</definedName>
    <definedName name="Z_D504B807_AE7E_4042_848D_21D8E9CBBAC1_.wvu.PrintTitles" localSheetId="1" hidden="1">'(2) Control Interno'!$7:$8</definedName>
    <definedName name="Z_D504B807_AE7E_4042_848D_21D8E9CBBAC1_.wvu.PrintTitles" localSheetId="2" hidden="1">'(3) Juridica'!$8:$9</definedName>
    <definedName name="Z_D504B807_AE7E_4042_848D_21D8E9CBBAC1_.wvu.PrintTitles" localSheetId="5" hidden="1">'(6) Juegos Intercolegiados'!$7:$8</definedName>
    <definedName name="Z_D504B807_AE7E_4042_848D_21D8E9CBBAC1_.wvu.PrintTitles" localSheetId="6" hidden="1">'(7) Deporte Social y C'!$7:$8</definedName>
    <definedName name="Z_D504B807_AE7E_4042_848D_21D8E9CBBAC1_.wvu.PrintTitles" localSheetId="8" hidden="1">'(9) Habitos y Estilo VS'!$7:$8</definedName>
    <definedName name="Z_D674221F_3F50_45D7_B99E_107AE99970DE_.wvu.Cols" localSheetId="0" hidden="1">'(1) Planeación'!#REF!,'(1) Planeación'!$E:$E,'(1) Planeación'!$J:$L,'(1) Planeación'!$P:$P,'(1) Planeación'!$R:$S,'(1) Planeación'!$U:$W</definedName>
    <definedName name="Z_D674221F_3F50_45D7_B99E_107AE99970DE_.wvu.Cols" localSheetId="9" hidden="1">'(10) Talento Humano'!#REF!,'(10) Talento Humano'!$E:$E,'(10) Talento Humano'!$J:$L,'(10) Talento Humano'!$P:$P,'(10) Talento Humano'!$R:$S,'(10) Talento Humano'!$U:$U</definedName>
    <definedName name="Z_D674221F_3F50_45D7_B99E_107AE99970DE_.wvu.Cols" localSheetId="10" hidden="1">'(11) Seguridad y Salud T'!$D:$D,'(11) Seguridad y Salud T'!$F:$F,'(11) Seguridad y Salud T'!$K:$M,'(11) Seguridad y Salud T'!$Q:$Q,'(11) Seguridad y Salud T'!$S:$T,'(11) Seguridad y Salud T'!$V:$X</definedName>
    <definedName name="Z_D674221F_3F50_45D7_B99E_107AE99970DE_.wvu.Cols" localSheetId="13" hidden="1">'(14) Contabilidad'!$D:$D,'(14) Contabilidad'!$F:$F,'(14) Contabilidad'!$K:$M,'(14) Contabilidad'!$Q:$Q,'(14) Contabilidad'!$S:$T,'(14) Contabilidad'!$V:$X</definedName>
    <definedName name="Z_D674221F_3F50_45D7_B99E_107AE99970DE_.wvu.Cols" localSheetId="14" hidden="1">'(15) Presupuesto'!$D:$D,'(15) Presupuesto'!$F:$F,'(15) Presupuesto'!$K:$M,'(15) Presupuesto'!$Q:$Q,'(15) Presupuesto'!$S:$T,'(15) Presupuesto'!$V:$V</definedName>
    <definedName name="Z_D674221F_3F50_45D7_B99E_107AE99970DE_.wvu.Cols" localSheetId="1" hidden="1">'(2) Control Interno'!#REF!,'(2) Control Interno'!$E:$E,'(2) Control Interno'!$J:$L,'(2) Control Interno'!$P:$P,'(2) Control Interno'!$R:$S,'(2) Control Interno'!$U:$W</definedName>
    <definedName name="Z_D674221F_3F50_45D7_B99E_107AE99970DE_.wvu.Cols" localSheetId="2" hidden="1">'(3) Juridica'!#REF!,'(3) Juridica'!$E:$E,'(3) Juridica'!$J:$L,'(3) Juridica'!$P:$P,'(3) Juridica'!$R:$S,'(3) Juridica'!$U:$W</definedName>
    <definedName name="Z_D674221F_3F50_45D7_B99E_107AE99970DE_.wvu.Cols" localSheetId="3" hidden="1">'(4) Contratación'!#REF!,'(4) Contratación'!$E:$E,'(4) Contratación'!$J:$L,'(4) Contratación'!$P:$P,'(4) Contratación'!$R:$S,'(4) Contratación'!$U:$W</definedName>
    <definedName name="Z_D674221F_3F50_45D7_B99E_107AE99970DE_.wvu.Cols" localSheetId="4" hidden="1">'(5) Deporte Asociado'!#REF!,'(5) Deporte Asociado'!$E:$E,'(5) Deporte Asociado'!$J:$L,'(5) Deporte Asociado'!$P:$P,'(5) Deporte Asociado'!$R:$S,'(5) Deporte Asociado'!$U:$W</definedName>
    <definedName name="Z_D674221F_3F50_45D7_B99E_107AE99970DE_.wvu.Cols" localSheetId="5" hidden="1">'(6) Juegos Intercolegiados'!#REF!,'(6) Juegos Intercolegiados'!$E:$E,'(6) Juegos Intercolegiados'!$J:$L,'(6) Juegos Intercolegiados'!$P:$P,'(6) Juegos Intercolegiados'!$R:$S,'(6) Juegos Intercolegiados'!$U:$W</definedName>
    <definedName name="Z_D674221F_3F50_45D7_B99E_107AE99970DE_.wvu.Cols" localSheetId="6" hidden="1">'(7) Deporte Social y C'!#REF!,'(7) Deporte Social y C'!$E:$E,'(7) Deporte Social y C'!$J:$L,'(7) Deporte Social y C'!$P:$P,'(7) Deporte Social y C'!$R:$S,'(7) Deporte Social y C'!$U:$W</definedName>
    <definedName name="Z_D674221F_3F50_45D7_B99E_107AE99970DE_.wvu.Cols" localSheetId="7" hidden="1">'(8) Recreacion y Aprove T'!#REF!,'(8) Recreacion y Aprove T'!$E:$E,'(8) Recreacion y Aprove T'!$J:$L,'(8) Recreacion y Aprove T'!$P:$P,'(8) Recreacion y Aprove T'!$R:$S,'(8) Recreacion y Aprove T'!$U:$W</definedName>
    <definedName name="Z_D674221F_3F50_45D7_B99E_107AE99970DE_.wvu.Cols" localSheetId="8" hidden="1">'(9) Habitos y Estilo VS'!#REF!,'(9) Habitos y Estilo VS'!$E:$E,'(9) Habitos y Estilo VS'!$J:$L,'(9) Habitos y Estilo VS'!$P:$P,'(9) Habitos y Estilo VS'!$R:$S,'(9) Habitos y Estilo VS'!$U:$W</definedName>
    <definedName name="Z_D674221F_3F50_45D7_B99E_107AE99970DE_.wvu.PrintArea" localSheetId="9" hidden="1">'(10) Talento Humano'!$A$5:$U$15</definedName>
    <definedName name="Z_D674221F_3F50_45D7_B99E_107AE99970DE_.wvu.PrintArea" localSheetId="10" hidden="1">'(11) Seguridad y Salud T'!$A$1:$V$12</definedName>
    <definedName name="Z_D674221F_3F50_45D7_B99E_107AE99970DE_.wvu.PrintArea" localSheetId="11" hidden="1">'(12) Sistemas'!$A$1:$V$13</definedName>
    <definedName name="Z_D674221F_3F50_45D7_B99E_107AE99970DE_.wvu.PrintArea" localSheetId="12" hidden="1">'(13) Archivo Central'!$A$1:$V$13</definedName>
    <definedName name="Z_D674221F_3F50_45D7_B99E_107AE99970DE_.wvu.PrintArea" localSheetId="13" hidden="1">'(14) Contabilidad'!$A$1:$V$12</definedName>
    <definedName name="Z_D674221F_3F50_45D7_B99E_107AE99970DE_.wvu.PrintArea" localSheetId="14" hidden="1">'(15) Presupuesto'!$A$4:$V$12</definedName>
    <definedName name="Z_D674221F_3F50_45D7_B99E_107AE99970DE_.wvu.PrintArea" localSheetId="15" hidden="1">'(16) Tesorería'!$A$1:$V$13</definedName>
    <definedName name="Z_D674221F_3F50_45D7_B99E_107AE99970DE_.wvu.PrintArea" localSheetId="16" hidden="1">'(17) Almacén'!$A$1:$V$12</definedName>
    <definedName name="Z_D674221F_3F50_45D7_B99E_107AE99970DE_.wvu.PrintArea" localSheetId="1" hidden="1">'(2) Control Interno'!$A$1:$U$19</definedName>
    <definedName name="Z_D674221F_3F50_45D7_B99E_107AE99970DE_.wvu.PrintArea" localSheetId="2" hidden="1">'(3) Juridica'!$A$1:$U$11</definedName>
    <definedName name="Z_D674221F_3F50_45D7_B99E_107AE99970DE_.wvu.PrintArea" localSheetId="3" hidden="1">'(4) Contratación'!$A$3:$U$12</definedName>
    <definedName name="Z_D674221F_3F50_45D7_B99E_107AE99970DE_.wvu.PrintArea" localSheetId="5" hidden="1">'(6) Juegos Intercolegiados'!$A$1:$U$17</definedName>
    <definedName name="Z_D674221F_3F50_45D7_B99E_107AE99970DE_.wvu.PrintArea" localSheetId="6" hidden="1">'(7) Deporte Social y C'!$A$1:$U$10</definedName>
    <definedName name="Z_D674221F_3F50_45D7_B99E_107AE99970DE_.wvu.PrintArea" localSheetId="7" hidden="1">'(8) Recreacion y Aprove T'!$A$1:$U$9</definedName>
    <definedName name="Z_D674221F_3F50_45D7_B99E_107AE99970DE_.wvu.PrintArea" localSheetId="8" hidden="1">'(9) Habitos y Estilo VS'!$A$1:$U$10</definedName>
    <definedName name="Z_D674221F_3F50_45D7_B99E_107AE99970DE_.wvu.PrintTitles" localSheetId="9" hidden="1">'(10) Talento Humano'!$10:$11</definedName>
    <definedName name="Z_D674221F_3F50_45D7_B99E_107AE99970DE_.wvu.PrintTitles" localSheetId="10" hidden="1">'(11) Seguridad y Salud T'!$8:$9</definedName>
    <definedName name="Z_D674221F_3F50_45D7_B99E_107AE99970DE_.wvu.PrintTitles" localSheetId="11" hidden="1">'(12) Sistemas'!$8:$9</definedName>
    <definedName name="Z_D674221F_3F50_45D7_B99E_107AE99970DE_.wvu.PrintTitles" localSheetId="12" hidden="1">'(13) Archivo Central'!$7:$8</definedName>
    <definedName name="Z_D674221F_3F50_45D7_B99E_107AE99970DE_.wvu.PrintTitles" localSheetId="13" hidden="1">'(14) Contabilidad'!$8:$9</definedName>
    <definedName name="Z_D674221F_3F50_45D7_B99E_107AE99970DE_.wvu.PrintTitles" localSheetId="14" hidden="1">'(15) Presupuesto'!$9:$10</definedName>
    <definedName name="Z_D674221F_3F50_45D7_B99E_107AE99970DE_.wvu.PrintTitles" localSheetId="15" hidden="1">'(16) Tesorería'!$8:$9</definedName>
    <definedName name="Z_D674221F_3F50_45D7_B99E_107AE99970DE_.wvu.PrintTitles" localSheetId="1" hidden="1">'(2) Control Interno'!$7:$8</definedName>
    <definedName name="Z_D674221F_3F50_45D7_B99E_107AE99970DE_.wvu.PrintTitles" localSheetId="2" hidden="1">'(3) Juridica'!$8:$9</definedName>
    <definedName name="Z_D674221F_3F50_45D7_B99E_107AE99970DE_.wvu.PrintTitles" localSheetId="5" hidden="1">'(6) Juegos Intercolegiados'!$7:$8</definedName>
    <definedName name="Z_D674221F_3F50_45D7_B99E_107AE99970DE_.wvu.PrintTitles" localSheetId="6" hidden="1">'(7) Deporte Social y C'!$7:$8</definedName>
    <definedName name="Z_D674221F_3F50_45D7_B99E_107AE99970DE_.wvu.PrintTitles" localSheetId="8" hidden="1">'(9) Habitos y Estilo VS'!$7:$8</definedName>
    <definedName name="Z_D8BB7E15_0E8F_45FC_AD1A_6D8C295A087C_.wvu.Cols" localSheetId="0" hidden="1">'(1) Planeación'!#REF!,'(1) Planeación'!$E:$E,'(1) Planeación'!$J:$L,'(1) Planeación'!$P:$P,'(1) Planeación'!$R:$S,'(1) Planeación'!$U:$W</definedName>
    <definedName name="Z_D8BB7E15_0E8F_45FC_AD1A_6D8C295A087C_.wvu.Cols" localSheetId="9" hidden="1">'(10) Talento Humano'!#REF!,'(10) Talento Humano'!$E:$E,'(10) Talento Humano'!$J:$L,'(10) Talento Humano'!$P:$P,'(10) Talento Humano'!$R:$S,'(10) Talento Humano'!$U:$U</definedName>
    <definedName name="Z_D8BB7E15_0E8F_45FC_AD1A_6D8C295A087C_.wvu.Cols" localSheetId="10" hidden="1">'(11) Seguridad y Salud T'!$D:$D,'(11) Seguridad y Salud T'!$F:$F,'(11) Seguridad y Salud T'!$K:$M,'(11) Seguridad y Salud T'!$Q:$Q,'(11) Seguridad y Salud T'!$S:$T,'(11) Seguridad y Salud T'!$V:$X</definedName>
    <definedName name="Z_D8BB7E15_0E8F_45FC_AD1A_6D8C295A087C_.wvu.Cols" localSheetId="11" hidden="1">'(12) Sistemas'!$D:$D,'(12) Sistemas'!$F:$F,'(12) Sistemas'!$K:$M,'(12) Sistemas'!$Q:$Q,'(12) Sistemas'!$S:$T,'(12) Sistemas'!$V:$X</definedName>
    <definedName name="Z_D8BB7E15_0E8F_45FC_AD1A_6D8C295A087C_.wvu.Cols" localSheetId="12" hidden="1">'(13) Archivo Central'!$D:$D,'(13) Archivo Central'!$F:$F,'(13) Archivo Central'!$K:$M,'(13) Archivo Central'!$Q:$Q,'(13) Archivo Central'!$S:$T,'(13) Archivo Central'!$V:$X</definedName>
    <definedName name="Z_D8BB7E15_0E8F_45FC_AD1A_6D8C295A087C_.wvu.Cols" localSheetId="13" hidden="1">'(14) Contabilidad'!$D:$D,'(14) Contabilidad'!$F:$F,'(14) Contabilidad'!$K:$M,'(14) Contabilidad'!$Q:$Q,'(14) Contabilidad'!$S:$T,'(14) Contabilidad'!$V:$X</definedName>
    <definedName name="Z_D8BB7E15_0E8F_45FC_AD1A_6D8C295A087C_.wvu.Cols" localSheetId="14" hidden="1">'(15) Presupuesto'!$D:$D,'(15) Presupuesto'!$F:$F,'(15) Presupuesto'!$K:$M,'(15) Presupuesto'!$Q:$Q,'(15) Presupuesto'!$S:$T,'(15) Presupuesto'!$V:$V</definedName>
    <definedName name="Z_D8BB7E15_0E8F_45FC_AD1A_6D8C295A087C_.wvu.Cols" localSheetId="15" hidden="1">'(16) Tesorería'!$D:$D,'(16) Tesorería'!$F:$F,'(16) Tesorería'!$K:$M,'(16) Tesorería'!$Q:$Q,'(16) Tesorería'!$S:$T,'(16) Tesorería'!$V:$V</definedName>
    <definedName name="Z_D8BB7E15_0E8F_45FC_AD1A_6D8C295A087C_.wvu.Cols" localSheetId="1" hidden="1">'(2) Control Interno'!#REF!,'(2) Control Interno'!$E:$E,'(2) Control Interno'!$J:$L,'(2) Control Interno'!$P:$P,'(2) Control Interno'!$R:$S,'(2) Control Interno'!$U:$W</definedName>
    <definedName name="Z_D8BB7E15_0E8F_45FC_AD1A_6D8C295A087C_.wvu.Cols" localSheetId="2" hidden="1">'(3) Juridica'!#REF!,'(3) Juridica'!$E:$E,'(3) Juridica'!$J:$L,'(3) Juridica'!$P:$P,'(3) Juridica'!$R:$S,'(3) Juridica'!$U:$W</definedName>
    <definedName name="Z_D8BB7E15_0E8F_45FC_AD1A_6D8C295A087C_.wvu.Cols" localSheetId="3" hidden="1">'(4) Contratación'!#REF!,'(4) Contratación'!$E:$E,'(4) Contratación'!$J:$L,'(4) Contratación'!$P:$P,'(4) Contratación'!$R:$S,'(4) Contratación'!$U:$W</definedName>
    <definedName name="Z_D8BB7E15_0E8F_45FC_AD1A_6D8C295A087C_.wvu.Cols" localSheetId="4" hidden="1">'(5) Deporte Asociado'!#REF!,'(5) Deporte Asociado'!$E:$E,'(5) Deporte Asociado'!$J:$L,'(5) Deporte Asociado'!$P:$P,'(5) Deporte Asociado'!$R:$S,'(5) Deporte Asociado'!$U:$W</definedName>
    <definedName name="Z_D8BB7E15_0E8F_45FC_AD1A_6D8C295A087C_.wvu.Cols" localSheetId="5" hidden="1">'(6) Juegos Intercolegiados'!#REF!,'(6) Juegos Intercolegiados'!$E:$E,'(6) Juegos Intercolegiados'!$J:$L,'(6) Juegos Intercolegiados'!$P:$P,'(6) Juegos Intercolegiados'!$R:$S,'(6) Juegos Intercolegiados'!$U:$W</definedName>
    <definedName name="Z_D8BB7E15_0E8F_45FC_AD1A_6D8C295A087C_.wvu.Cols" localSheetId="6" hidden="1">'(7) Deporte Social y C'!#REF!,'(7) Deporte Social y C'!$E:$E,'(7) Deporte Social y C'!$J:$L,'(7) Deporte Social y C'!$P:$P,'(7) Deporte Social y C'!$R:$S,'(7) Deporte Social y C'!$U:$W</definedName>
    <definedName name="Z_D8BB7E15_0E8F_45FC_AD1A_6D8C295A087C_.wvu.Cols" localSheetId="7" hidden="1">'(8) Recreacion y Aprove T'!#REF!,'(8) Recreacion y Aprove T'!$E:$E,'(8) Recreacion y Aprove T'!$J:$L,'(8) Recreacion y Aprove T'!$P:$P,'(8) Recreacion y Aprove T'!$R:$S,'(8) Recreacion y Aprove T'!$U:$W</definedName>
    <definedName name="Z_D8BB7E15_0E8F_45FC_AD1A_6D8C295A087C_.wvu.Cols" localSheetId="8" hidden="1">'(9) Habitos y Estilo VS'!#REF!,'(9) Habitos y Estilo VS'!$E:$E,'(9) Habitos y Estilo VS'!$J:$L,'(9) Habitos y Estilo VS'!$P:$P,'(9) Habitos y Estilo VS'!$R:$S,'(9) Habitos y Estilo VS'!$U:$W</definedName>
    <definedName name="Z_D8BB7E15_0E8F_45FC_AD1A_6D8C295A087C_.wvu.PrintArea" localSheetId="9" hidden="1">'(10) Talento Humano'!$A$5:$U$15</definedName>
    <definedName name="Z_D8BB7E15_0E8F_45FC_AD1A_6D8C295A087C_.wvu.PrintArea" localSheetId="10" hidden="1">'(11) Seguridad y Salud T'!$A$1:$V$12</definedName>
    <definedName name="Z_D8BB7E15_0E8F_45FC_AD1A_6D8C295A087C_.wvu.PrintArea" localSheetId="11" hidden="1">'(12) Sistemas'!$A$1:$V$13</definedName>
    <definedName name="Z_D8BB7E15_0E8F_45FC_AD1A_6D8C295A087C_.wvu.PrintArea" localSheetId="12" hidden="1">'(13) Archivo Central'!$A$1:$V$13</definedName>
    <definedName name="Z_D8BB7E15_0E8F_45FC_AD1A_6D8C295A087C_.wvu.PrintArea" localSheetId="13" hidden="1">'(14) Contabilidad'!$A$1:$V$12</definedName>
    <definedName name="Z_D8BB7E15_0E8F_45FC_AD1A_6D8C295A087C_.wvu.PrintArea" localSheetId="14" hidden="1">'(15) Presupuesto'!$A$4:$V$12</definedName>
    <definedName name="Z_D8BB7E15_0E8F_45FC_AD1A_6D8C295A087C_.wvu.PrintArea" localSheetId="15" hidden="1">'(16) Tesorería'!$A$1:$V$13</definedName>
    <definedName name="Z_D8BB7E15_0E8F_45FC_AD1A_6D8C295A087C_.wvu.PrintArea" localSheetId="16" hidden="1">'(17) Almacén'!$A$1:$V$12</definedName>
    <definedName name="Z_D8BB7E15_0E8F_45FC_AD1A_6D8C295A087C_.wvu.PrintArea" localSheetId="1" hidden="1">'(2) Control Interno'!$A$1:$U$19</definedName>
    <definedName name="Z_D8BB7E15_0E8F_45FC_AD1A_6D8C295A087C_.wvu.PrintArea" localSheetId="2" hidden="1">'(3) Juridica'!$A$1:$U$11</definedName>
    <definedName name="Z_D8BB7E15_0E8F_45FC_AD1A_6D8C295A087C_.wvu.PrintArea" localSheetId="3" hidden="1">'(4) Contratación'!$A$3:$U$12</definedName>
    <definedName name="Z_D8BB7E15_0E8F_45FC_AD1A_6D8C295A087C_.wvu.PrintArea" localSheetId="5" hidden="1">'(6) Juegos Intercolegiados'!$A$1:$U$17</definedName>
    <definedName name="Z_D8BB7E15_0E8F_45FC_AD1A_6D8C295A087C_.wvu.PrintArea" localSheetId="6" hidden="1">'(7) Deporte Social y C'!$A$1:$U$10</definedName>
    <definedName name="Z_D8BB7E15_0E8F_45FC_AD1A_6D8C295A087C_.wvu.PrintArea" localSheetId="7" hidden="1">'(8) Recreacion y Aprove T'!$A$1:$U$9</definedName>
    <definedName name="Z_D8BB7E15_0E8F_45FC_AD1A_6D8C295A087C_.wvu.PrintArea" localSheetId="8" hidden="1">'(9) Habitos y Estilo VS'!$A$1:$U$10</definedName>
    <definedName name="Z_D8BB7E15_0E8F_45FC_AD1A_6D8C295A087C_.wvu.PrintTitles" localSheetId="9" hidden="1">'(10) Talento Humano'!$10:$11</definedName>
    <definedName name="Z_D8BB7E15_0E8F_45FC_AD1A_6D8C295A087C_.wvu.PrintTitles" localSheetId="10" hidden="1">'(11) Seguridad y Salud T'!$8:$9</definedName>
    <definedName name="Z_D8BB7E15_0E8F_45FC_AD1A_6D8C295A087C_.wvu.PrintTitles" localSheetId="11" hidden="1">'(12) Sistemas'!$8:$9</definedName>
    <definedName name="Z_D8BB7E15_0E8F_45FC_AD1A_6D8C295A087C_.wvu.PrintTitles" localSheetId="12" hidden="1">'(13) Archivo Central'!$7:$8</definedName>
    <definedName name="Z_D8BB7E15_0E8F_45FC_AD1A_6D8C295A087C_.wvu.PrintTitles" localSheetId="13" hidden="1">'(14) Contabilidad'!$8:$9</definedName>
    <definedName name="Z_D8BB7E15_0E8F_45FC_AD1A_6D8C295A087C_.wvu.PrintTitles" localSheetId="14" hidden="1">'(15) Presupuesto'!$9:$10</definedName>
    <definedName name="Z_D8BB7E15_0E8F_45FC_AD1A_6D8C295A087C_.wvu.PrintTitles" localSheetId="15" hidden="1">'(16) Tesorería'!$8:$9</definedName>
    <definedName name="Z_D8BB7E15_0E8F_45FC_AD1A_6D8C295A087C_.wvu.PrintTitles" localSheetId="1" hidden="1">'(2) Control Interno'!$7:$8</definedName>
    <definedName name="Z_D8BB7E15_0E8F_45FC_AD1A_6D8C295A087C_.wvu.PrintTitles" localSheetId="2" hidden="1">'(3) Juridica'!$8:$9</definedName>
    <definedName name="Z_D8BB7E15_0E8F_45FC_AD1A_6D8C295A087C_.wvu.PrintTitles" localSheetId="5" hidden="1">'(6) Juegos Intercolegiados'!$7:$8</definedName>
    <definedName name="Z_D8BB7E15_0E8F_45FC_AD1A_6D8C295A087C_.wvu.PrintTitles" localSheetId="6" hidden="1">'(7) Deporte Social y C'!$7:$8</definedName>
    <definedName name="Z_D8BB7E15_0E8F_45FC_AD1A_6D8C295A087C_.wvu.PrintTitles" localSheetId="8" hidden="1">'(9) Habitos y Estilo VS'!$7:$8</definedName>
    <definedName name="Z_DC041AD4_35AB_4F1B_9F3D_F08C88A9A16C_.wvu.Cols" localSheetId="0" hidden="1">'(1) Planeación'!#REF!,'(1) Planeación'!$E:$E,'(1) Planeación'!$J:$L,'(1) Planeación'!$P:$P,'(1) Planeación'!$R:$S,'(1) Planeación'!$U:$W</definedName>
    <definedName name="Z_DC041AD4_35AB_4F1B_9F3D_F08C88A9A16C_.wvu.Cols" localSheetId="9" hidden="1">'(10) Talento Humano'!#REF!,'(10) Talento Humano'!$E:$E,'(10) Talento Humano'!$J:$L,'(10) Talento Humano'!$P:$P,'(10) Talento Humano'!$R:$S,'(10) Talento Humano'!$U:$U</definedName>
    <definedName name="Z_DC041AD4_35AB_4F1B_9F3D_F08C88A9A16C_.wvu.Cols" localSheetId="10" hidden="1">'(11) Seguridad y Salud T'!$D:$D,'(11) Seguridad y Salud T'!$F:$F,'(11) Seguridad y Salud T'!$K:$M,'(11) Seguridad y Salud T'!$Q:$Q,'(11) Seguridad y Salud T'!$S:$T,'(11) Seguridad y Salud T'!$V:$X</definedName>
    <definedName name="Z_DC041AD4_35AB_4F1B_9F3D_F08C88A9A16C_.wvu.Cols" localSheetId="13" hidden="1">'(14) Contabilidad'!$D:$D,'(14) Contabilidad'!$F:$F,'(14) Contabilidad'!$K:$M,'(14) Contabilidad'!$Q:$Q,'(14) Contabilidad'!$S:$T,'(14) Contabilidad'!$V:$X</definedName>
    <definedName name="Z_DC041AD4_35AB_4F1B_9F3D_F08C88A9A16C_.wvu.Cols" localSheetId="14" hidden="1">'(15) Presupuesto'!$D:$D,'(15) Presupuesto'!$F:$F,'(15) Presupuesto'!$K:$M,'(15) Presupuesto'!$Q:$Q,'(15) Presupuesto'!$S:$T,'(15) Presupuesto'!$V:$V</definedName>
    <definedName name="Z_DC041AD4_35AB_4F1B_9F3D_F08C88A9A16C_.wvu.Cols" localSheetId="1" hidden="1">'(2) Control Interno'!#REF!,'(2) Control Interno'!$E:$E,'(2) Control Interno'!$J:$L,'(2) Control Interno'!$P:$P,'(2) Control Interno'!$R:$S,'(2) Control Interno'!$U:$W</definedName>
    <definedName name="Z_DC041AD4_35AB_4F1B_9F3D_F08C88A9A16C_.wvu.Cols" localSheetId="2" hidden="1">'(3) Juridica'!#REF!,'(3) Juridica'!$E:$E,'(3) Juridica'!$J:$L,'(3) Juridica'!$P:$P,'(3) Juridica'!$R:$S,'(3) Juridica'!$U:$W</definedName>
    <definedName name="Z_DC041AD4_35AB_4F1B_9F3D_F08C88A9A16C_.wvu.Cols" localSheetId="3" hidden="1">'(4) Contratación'!#REF!,'(4) Contratación'!$E:$E,'(4) Contratación'!$J:$L,'(4) Contratación'!$P:$P,'(4) Contratación'!$R:$S,'(4) Contratación'!$U:$W</definedName>
    <definedName name="Z_DC041AD4_35AB_4F1B_9F3D_F08C88A9A16C_.wvu.Cols" localSheetId="4" hidden="1">'(5) Deporte Asociado'!#REF!,'(5) Deporte Asociado'!$E:$E,'(5) Deporte Asociado'!$J:$L,'(5) Deporte Asociado'!$P:$P,'(5) Deporte Asociado'!$R:$S,'(5) Deporte Asociado'!$U:$W</definedName>
    <definedName name="Z_DC041AD4_35AB_4F1B_9F3D_F08C88A9A16C_.wvu.Cols" localSheetId="5" hidden="1">'(6) Juegos Intercolegiados'!#REF!,'(6) Juegos Intercolegiados'!$E:$E,'(6) Juegos Intercolegiados'!$J:$L,'(6) Juegos Intercolegiados'!$P:$P,'(6) Juegos Intercolegiados'!$R:$S,'(6) Juegos Intercolegiados'!$U:$W</definedName>
    <definedName name="Z_DC041AD4_35AB_4F1B_9F3D_F08C88A9A16C_.wvu.Cols" localSheetId="6" hidden="1">'(7) Deporte Social y C'!#REF!,'(7) Deporte Social y C'!$E:$E,'(7) Deporte Social y C'!$J:$L,'(7) Deporte Social y C'!$P:$P,'(7) Deporte Social y C'!$R:$S,'(7) Deporte Social y C'!$U:$W</definedName>
    <definedName name="Z_DC041AD4_35AB_4F1B_9F3D_F08C88A9A16C_.wvu.Cols" localSheetId="7" hidden="1">'(8) Recreacion y Aprove T'!#REF!,'(8) Recreacion y Aprove T'!$E:$E,'(8) Recreacion y Aprove T'!$J:$L,'(8) Recreacion y Aprove T'!$P:$P,'(8) Recreacion y Aprove T'!$R:$S,'(8) Recreacion y Aprove T'!$U:$W</definedName>
    <definedName name="Z_DC041AD4_35AB_4F1B_9F3D_F08C88A9A16C_.wvu.Cols" localSheetId="8" hidden="1">'(9) Habitos y Estilo VS'!#REF!,'(9) Habitos y Estilo VS'!$E:$E,'(9) Habitos y Estilo VS'!$J:$L,'(9) Habitos y Estilo VS'!$P:$P,'(9) Habitos y Estilo VS'!$R:$S,'(9) Habitos y Estilo VS'!$U:$W</definedName>
    <definedName name="Z_DC041AD4_35AB_4F1B_9F3D_F08C88A9A16C_.wvu.PrintArea" localSheetId="9" hidden="1">'(10) Talento Humano'!$A$5:$U$15</definedName>
    <definedName name="Z_DC041AD4_35AB_4F1B_9F3D_F08C88A9A16C_.wvu.PrintArea" localSheetId="10" hidden="1">'(11) Seguridad y Salud T'!$A$1:$V$12</definedName>
    <definedName name="Z_DC041AD4_35AB_4F1B_9F3D_F08C88A9A16C_.wvu.PrintArea" localSheetId="11" hidden="1">'(12) Sistemas'!$A$1:$V$13</definedName>
    <definedName name="Z_DC041AD4_35AB_4F1B_9F3D_F08C88A9A16C_.wvu.PrintArea" localSheetId="12" hidden="1">'(13) Archivo Central'!$A$1:$V$13</definedName>
    <definedName name="Z_DC041AD4_35AB_4F1B_9F3D_F08C88A9A16C_.wvu.PrintArea" localSheetId="13" hidden="1">'(14) Contabilidad'!$A$1:$V$12</definedName>
    <definedName name="Z_DC041AD4_35AB_4F1B_9F3D_F08C88A9A16C_.wvu.PrintArea" localSheetId="14" hidden="1">'(15) Presupuesto'!$A$4:$V$12</definedName>
    <definedName name="Z_DC041AD4_35AB_4F1B_9F3D_F08C88A9A16C_.wvu.PrintArea" localSheetId="15" hidden="1">'(16) Tesorería'!$A$1:$V$13</definedName>
    <definedName name="Z_DC041AD4_35AB_4F1B_9F3D_F08C88A9A16C_.wvu.PrintArea" localSheetId="16" hidden="1">'(17) Almacén'!$A$1:$V$12</definedName>
    <definedName name="Z_DC041AD4_35AB_4F1B_9F3D_F08C88A9A16C_.wvu.PrintArea" localSheetId="1" hidden="1">'(2) Control Interno'!$A$1:$U$19</definedName>
    <definedName name="Z_DC041AD4_35AB_4F1B_9F3D_F08C88A9A16C_.wvu.PrintArea" localSheetId="2" hidden="1">'(3) Juridica'!$A$1:$U$11</definedName>
    <definedName name="Z_DC041AD4_35AB_4F1B_9F3D_F08C88A9A16C_.wvu.PrintArea" localSheetId="3" hidden="1">'(4) Contratación'!$A$3:$U$12</definedName>
    <definedName name="Z_DC041AD4_35AB_4F1B_9F3D_F08C88A9A16C_.wvu.PrintArea" localSheetId="5" hidden="1">'(6) Juegos Intercolegiados'!$A$1:$U$17</definedName>
    <definedName name="Z_DC041AD4_35AB_4F1B_9F3D_F08C88A9A16C_.wvu.PrintArea" localSheetId="6" hidden="1">'(7) Deporte Social y C'!$A$1:$U$10</definedName>
    <definedName name="Z_DC041AD4_35AB_4F1B_9F3D_F08C88A9A16C_.wvu.PrintArea" localSheetId="7" hidden="1">'(8) Recreacion y Aprove T'!$A$1:$U$9</definedName>
    <definedName name="Z_DC041AD4_35AB_4F1B_9F3D_F08C88A9A16C_.wvu.PrintArea" localSheetId="8" hidden="1">'(9) Habitos y Estilo VS'!$A$1:$U$10</definedName>
    <definedName name="Z_DC041AD4_35AB_4F1B_9F3D_F08C88A9A16C_.wvu.PrintTitles" localSheetId="9" hidden="1">'(10) Talento Humano'!$10:$11</definedName>
    <definedName name="Z_DC041AD4_35AB_4F1B_9F3D_F08C88A9A16C_.wvu.PrintTitles" localSheetId="10" hidden="1">'(11) Seguridad y Salud T'!$8:$9</definedName>
    <definedName name="Z_DC041AD4_35AB_4F1B_9F3D_F08C88A9A16C_.wvu.PrintTitles" localSheetId="11" hidden="1">'(12) Sistemas'!$8:$9</definedName>
    <definedName name="Z_DC041AD4_35AB_4F1B_9F3D_F08C88A9A16C_.wvu.PrintTitles" localSheetId="12" hidden="1">'(13) Archivo Central'!$7:$8</definedName>
    <definedName name="Z_DC041AD4_35AB_4F1B_9F3D_F08C88A9A16C_.wvu.PrintTitles" localSheetId="13" hidden="1">'(14) Contabilidad'!$8:$9</definedName>
    <definedName name="Z_DC041AD4_35AB_4F1B_9F3D_F08C88A9A16C_.wvu.PrintTitles" localSheetId="14" hidden="1">'(15) Presupuesto'!$9:$10</definedName>
    <definedName name="Z_DC041AD4_35AB_4F1B_9F3D_F08C88A9A16C_.wvu.PrintTitles" localSheetId="15" hidden="1">'(16) Tesorería'!$8:$9</definedName>
    <definedName name="Z_DC041AD4_35AB_4F1B_9F3D_F08C88A9A16C_.wvu.PrintTitles" localSheetId="1" hidden="1">'(2) Control Interno'!$7:$8</definedName>
    <definedName name="Z_DC041AD4_35AB_4F1B_9F3D_F08C88A9A16C_.wvu.PrintTitles" localSheetId="2" hidden="1">'(3) Juridica'!$8:$9</definedName>
    <definedName name="Z_DC041AD4_35AB_4F1B_9F3D_F08C88A9A16C_.wvu.PrintTitles" localSheetId="5" hidden="1">'(6) Juegos Intercolegiados'!$7:$8</definedName>
    <definedName name="Z_DC041AD4_35AB_4F1B_9F3D_F08C88A9A16C_.wvu.PrintTitles" localSheetId="6" hidden="1">'(7) Deporte Social y C'!$7:$8</definedName>
    <definedName name="Z_DC041AD4_35AB_4F1B_9F3D_F08C88A9A16C_.wvu.PrintTitles" localSheetId="8" hidden="1">'(9) Habitos y Estilo VS'!$7:$8</definedName>
    <definedName name="Z_E51A7B7A_B72C_4D0D_BEC9_3100296DDB1B_.wvu.Cols" localSheetId="0" hidden="1">'(1) Planeación'!#REF!,'(1) Planeación'!$E:$E,'(1) Planeación'!$J:$L,'(1) Planeación'!$P:$P,'(1) Planeación'!$R:$S,'(1) Planeación'!$U:$W</definedName>
    <definedName name="Z_E51A7B7A_B72C_4D0D_BEC9_3100296DDB1B_.wvu.Cols" localSheetId="9" hidden="1">'(10) Talento Humano'!#REF!,'(10) Talento Humano'!$E:$E,'(10) Talento Humano'!$J:$L,'(10) Talento Humano'!$P:$P,'(10) Talento Humano'!$R:$S,'(10) Talento Humano'!$U:$U</definedName>
    <definedName name="Z_E51A7B7A_B72C_4D0D_BEC9_3100296DDB1B_.wvu.Cols" localSheetId="10" hidden="1">'(11) Seguridad y Salud T'!$D:$D,'(11) Seguridad y Salud T'!$F:$F,'(11) Seguridad y Salud T'!$K:$M,'(11) Seguridad y Salud T'!$Q:$Q,'(11) Seguridad y Salud T'!$S:$T,'(11) Seguridad y Salud T'!$V:$X</definedName>
    <definedName name="Z_E51A7B7A_B72C_4D0D_BEC9_3100296DDB1B_.wvu.Cols" localSheetId="13" hidden="1">'(14) Contabilidad'!$D:$D,'(14) Contabilidad'!$F:$F,'(14) Contabilidad'!$K:$M,'(14) Contabilidad'!$Q:$Q,'(14) Contabilidad'!$S:$T,'(14) Contabilidad'!$V:$X</definedName>
    <definedName name="Z_E51A7B7A_B72C_4D0D_BEC9_3100296DDB1B_.wvu.Cols" localSheetId="14" hidden="1">'(15) Presupuesto'!$D:$D,'(15) Presupuesto'!$F:$F,'(15) Presupuesto'!$K:$M,'(15) Presupuesto'!$Q:$Q,'(15) Presupuesto'!$S:$T,'(15) Presupuesto'!$V:$V</definedName>
    <definedName name="Z_E51A7B7A_B72C_4D0D_BEC9_3100296DDB1B_.wvu.Cols" localSheetId="1" hidden="1">'(2) Control Interno'!#REF!,'(2) Control Interno'!$E:$E,'(2) Control Interno'!$J:$L,'(2) Control Interno'!$P:$P,'(2) Control Interno'!$R:$S,'(2) Control Interno'!$U:$W</definedName>
    <definedName name="Z_E51A7B7A_B72C_4D0D_BEC9_3100296DDB1B_.wvu.Cols" localSheetId="2" hidden="1">'(3) Juridica'!#REF!,'(3) Juridica'!$E:$E,'(3) Juridica'!$J:$L,'(3) Juridica'!$P:$P,'(3) Juridica'!$R:$S,'(3) Juridica'!$U:$W</definedName>
    <definedName name="Z_E51A7B7A_B72C_4D0D_BEC9_3100296DDB1B_.wvu.Cols" localSheetId="3" hidden="1">'(4) Contratación'!#REF!,'(4) Contratación'!$E:$E,'(4) Contratación'!$J:$L,'(4) Contratación'!$P:$P,'(4) Contratación'!$R:$S,'(4) Contratación'!$U:$W</definedName>
    <definedName name="Z_E51A7B7A_B72C_4D0D_BEC9_3100296DDB1B_.wvu.Cols" localSheetId="4" hidden="1">'(5) Deporte Asociado'!#REF!,'(5) Deporte Asociado'!$E:$E,'(5) Deporte Asociado'!$J:$L,'(5) Deporte Asociado'!$P:$P,'(5) Deporte Asociado'!$R:$S,'(5) Deporte Asociado'!$U:$W</definedName>
    <definedName name="Z_E51A7B7A_B72C_4D0D_BEC9_3100296DDB1B_.wvu.Cols" localSheetId="5" hidden="1">'(6) Juegos Intercolegiados'!#REF!,'(6) Juegos Intercolegiados'!$E:$E,'(6) Juegos Intercolegiados'!$J:$L,'(6) Juegos Intercolegiados'!$P:$P,'(6) Juegos Intercolegiados'!$R:$S,'(6) Juegos Intercolegiados'!$U:$W</definedName>
    <definedName name="Z_E51A7B7A_B72C_4D0D_BEC9_3100296DDB1B_.wvu.Cols" localSheetId="6" hidden="1">'(7) Deporte Social y C'!#REF!,'(7) Deporte Social y C'!$E:$E,'(7) Deporte Social y C'!$J:$L,'(7) Deporte Social y C'!$P:$P,'(7) Deporte Social y C'!$R:$S,'(7) Deporte Social y C'!$U:$W</definedName>
    <definedName name="Z_E51A7B7A_B72C_4D0D_BEC9_3100296DDB1B_.wvu.Cols" localSheetId="7" hidden="1">'(8) Recreacion y Aprove T'!#REF!,'(8) Recreacion y Aprove T'!$E:$E,'(8) Recreacion y Aprove T'!$J:$L,'(8) Recreacion y Aprove T'!$P:$P,'(8) Recreacion y Aprove T'!$R:$S,'(8) Recreacion y Aprove T'!$U:$W</definedName>
    <definedName name="Z_E51A7B7A_B72C_4D0D_BEC9_3100296DDB1B_.wvu.Cols" localSheetId="8" hidden="1">'(9) Habitos y Estilo VS'!#REF!,'(9) Habitos y Estilo VS'!$E:$E,'(9) Habitos y Estilo VS'!$J:$L,'(9) Habitos y Estilo VS'!$P:$P,'(9) Habitos y Estilo VS'!$R:$S,'(9) Habitos y Estilo VS'!$U:$W</definedName>
    <definedName name="Z_E51A7B7A_B72C_4D0D_BEC9_3100296DDB1B_.wvu.PrintArea" localSheetId="9" hidden="1">'(10) Talento Humano'!$A$5:$U$15</definedName>
    <definedName name="Z_E51A7B7A_B72C_4D0D_BEC9_3100296DDB1B_.wvu.PrintArea" localSheetId="10" hidden="1">'(11) Seguridad y Salud T'!$A$1:$V$12</definedName>
    <definedName name="Z_E51A7B7A_B72C_4D0D_BEC9_3100296DDB1B_.wvu.PrintArea" localSheetId="11" hidden="1">'(12) Sistemas'!$A$1:$V$13</definedName>
    <definedName name="Z_E51A7B7A_B72C_4D0D_BEC9_3100296DDB1B_.wvu.PrintArea" localSheetId="12" hidden="1">'(13) Archivo Central'!$A$1:$V$13</definedName>
    <definedName name="Z_E51A7B7A_B72C_4D0D_BEC9_3100296DDB1B_.wvu.PrintArea" localSheetId="13" hidden="1">'(14) Contabilidad'!$A$1:$V$12</definedName>
    <definedName name="Z_E51A7B7A_B72C_4D0D_BEC9_3100296DDB1B_.wvu.PrintArea" localSheetId="14" hidden="1">'(15) Presupuesto'!$A$4:$V$12</definedName>
    <definedName name="Z_E51A7B7A_B72C_4D0D_BEC9_3100296DDB1B_.wvu.PrintArea" localSheetId="15" hidden="1">'(16) Tesorería'!$A$1:$V$13</definedName>
    <definedName name="Z_E51A7B7A_B72C_4D0D_BEC9_3100296DDB1B_.wvu.PrintArea" localSheetId="16" hidden="1">'(17) Almacén'!$A$1:$V$12</definedName>
    <definedName name="Z_E51A7B7A_B72C_4D0D_BEC9_3100296DDB1B_.wvu.PrintArea" localSheetId="1" hidden="1">'(2) Control Interno'!$A$1:$U$19</definedName>
    <definedName name="Z_E51A7B7A_B72C_4D0D_BEC9_3100296DDB1B_.wvu.PrintArea" localSheetId="2" hidden="1">'(3) Juridica'!$A$1:$U$11</definedName>
    <definedName name="Z_E51A7B7A_B72C_4D0D_BEC9_3100296DDB1B_.wvu.PrintArea" localSheetId="3" hidden="1">'(4) Contratación'!$A$3:$U$12</definedName>
    <definedName name="Z_E51A7B7A_B72C_4D0D_BEC9_3100296DDB1B_.wvu.PrintArea" localSheetId="5" hidden="1">'(6) Juegos Intercolegiados'!$A$1:$U$17</definedName>
    <definedName name="Z_E51A7B7A_B72C_4D0D_BEC9_3100296DDB1B_.wvu.PrintArea" localSheetId="6" hidden="1">'(7) Deporte Social y C'!$A$1:$U$10</definedName>
    <definedName name="Z_E51A7B7A_B72C_4D0D_BEC9_3100296DDB1B_.wvu.PrintArea" localSheetId="7" hidden="1">'(8) Recreacion y Aprove T'!$A$1:$U$9</definedName>
    <definedName name="Z_E51A7B7A_B72C_4D0D_BEC9_3100296DDB1B_.wvu.PrintArea" localSheetId="8" hidden="1">'(9) Habitos y Estilo VS'!$A$1:$U$10</definedName>
    <definedName name="Z_E51A7B7A_B72C_4D0D_BEC9_3100296DDB1B_.wvu.PrintTitles" localSheetId="9" hidden="1">'(10) Talento Humano'!$10:$11</definedName>
    <definedName name="Z_E51A7B7A_B72C_4D0D_BEC9_3100296DDB1B_.wvu.PrintTitles" localSheetId="10" hidden="1">'(11) Seguridad y Salud T'!$8:$9</definedName>
    <definedName name="Z_E51A7B7A_B72C_4D0D_BEC9_3100296DDB1B_.wvu.PrintTitles" localSheetId="11" hidden="1">'(12) Sistemas'!$8:$9</definedName>
    <definedName name="Z_E51A7B7A_B72C_4D0D_BEC9_3100296DDB1B_.wvu.PrintTitles" localSheetId="12" hidden="1">'(13) Archivo Central'!$7:$8</definedName>
    <definedName name="Z_E51A7B7A_B72C_4D0D_BEC9_3100296DDB1B_.wvu.PrintTitles" localSheetId="13" hidden="1">'(14) Contabilidad'!$8:$9</definedName>
    <definedName name="Z_E51A7B7A_B72C_4D0D_BEC9_3100296DDB1B_.wvu.PrintTitles" localSheetId="14" hidden="1">'(15) Presupuesto'!$9:$10</definedName>
    <definedName name="Z_E51A7B7A_B72C_4D0D_BEC9_3100296DDB1B_.wvu.PrintTitles" localSheetId="15" hidden="1">'(16) Tesorería'!$8:$9</definedName>
    <definedName name="Z_E51A7B7A_B72C_4D0D_BEC9_3100296DDB1B_.wvu.PrintTitles" localSheetId="1" hidden="1">'(2) Control Interno'!$7:$8</definedName>
    <definedName name="Z_E51A7B7A_B72C_4D0D_BEC9_3100296DDB1B_.wvu.PrintTitles" localSheetId="2" hidden="1">'(3) Juridica'!$8:$9</definedName>
    <definedName name="Z_E51A7B7A_B72C_4D0D_BEC9_3100296DDB1B_.wvu.PrintTitles" localSheetId="5" hidden="1">'(6) Juegos Intercolegiados'!$7:$8</definedName>
    <definedName name="Z_E51A7B7A_B72C_4D0D_BEC9_3100296DDB1B_.wvu.PrintTitles" localSheetId="6" hidden="1">'(7) Deporte Social y C'!$7:$8</definedName>
    <definedName name="Z_E51A7B7A_B72C_4D0D_BEC9_3100296DDB1B_.wvu.PrintTitles" localSheetId="8" hidden="1">'(9) Habitos y Estilo VS'!$7:$8</definedName>
    <definedName name="Z_F7D68F61_F89A_4541_9A78_C25C58CA23E3_.wvu.Cols" localSheetId="0" hidden="1">'(1) Planeación'!#REF!,'(1) Planeación'!$E:$E,'(1) Planeación'!$J:$L,'(1) Planeación'!$P:$P,'(1) Planeación'!$R:$S,'(1) Planeación'!$U:$W</definedName>
    <definedName name="Z_F7D68F61_F89A_4541_9A78_C25C58CA23E3_.wvu.Cols" localSheetId="4" hidden="1">'(5) Deporte Asociado'!#REF!,'(5) Deporte Asociado'!$E:$E,'(5) Deporte Asociado'!$J:$L,'(5) Deporte Asociado'!$P:$P,'(5) Deporte Asociado'!$R:$S,'(5) Deporte Asociado'!$U:$W</definedName>
    <definedName name="Z_F7D68F61_F89A_4541_9A78_C25C58CA23E3_.wvu.PrintArea" localSheetId="9" hidden="1">'(10) Talento Humano'!$A$5:$U$15</definedName>
    <definedName name="Z_F7D68F61_F89A_4541_9A78_C25C58CA23E3_.wvu.PrintArea" localSheetId="10" hidden="1">'(11) Seguridad y Salud T'!$A$1:$V$12</definedName>
    <definedName name="Z_F7D68F61_F89A_4541_9A78_C25C58CA23E3_.wvu.PrintArea" localSheetId="11" hidden="1">'(12) Sistemas'!$A$1:$V$13</definedName>
    <definedName name="Z_F7D68F61_F89A_4541_9A78_C25C58CA23E3_.wvu.PrintArea" localSheetId="12" hidden="1">'(13) Archivo Central'!$A$1:$V$13</definedName>
    <definedName name="Z_F7D68F61_F89A_4541_9A78_C25C58CA23E3_.wvu.PrintArea" localSheetId="13" hidden="1">'(14) Contabilidad'!$A$1:$V$12</definedName>
    <definedName name="Z_F7D68F61_F89A_4541_9A78_C25C58CA23E3_.wvu.PrintArea" localSheetId="14" hidden="1">'(15) Presupuesto'!$A$4:$V$12</definedName>
    <definedName name="Z_F7D68F61_F89A_4541_9A78_C25C58CA23E3_.wvu.PrintArea" localSheetId="15" hidden="1">'(16) Tesorería'!$A$1:$V$13</definedName>
    <definedName name="Z_F7D68F61_F89A_4541_9A78_C25C58CA23E3_.wvu.PrintArea" localSheetId="16" hidden="1">'(17) Almacén'!$A$1:$V$12</definedName>
    <definedName name="Z_F7D68F61_F89A_4541_9A78_C25C58CA23E3_.wvu.PrintArea" localSheetId="1" hidden="1">'(2) Control Interno'!$A$1:$U$12</definedName>
    <definedName name="Z_F7D68F61_F89A_4541_9A78_C25C58CA23E3_.wvu.PrintArea" localSheetId="2" hidden="1">'(3) Juridica'!$A$1:$U$11</definedName>
    <definedName name="Z_F7D68F61_F89A_4541_9A78_C25C58CA23E3_.wvu.PrintArea" localSheetId="3" hidden="1">'(4) Contratación'!$A$3:$U$12</definedName>
    <definedName name="Z_F7D68F61_F89A_4541_9A78_C25C58CA23E3_.wvu.PrintArea" localSheetId="5" hidden="1">'(6) Juegos Intercolegiados'!$A$1:$U$10</definedName>
    <definedName name="Z_F7D68F61_F89A_4541_9A78_C25C58CA23E3_.wvu.PrintArea" localSheetId="6" hidden="1">'(7) Deporte Social y C'!$A$1:$U$10</definedName>
    <definedName name="Z_F7D68F61_F89A_4541_9A78_C25C58CA23E3_.wvu.PrintArea" localSheetId="7" hidden="1">'(8) Recreacion y Aprove T'!$A$1:$U$9</definedName>
    <definedName name="Z_F7D68F61_F89A_4541_9A78_C25C58CA23E3_.wvu.PrintArea" localSheetId="8" hidden="1">'(9) Habitos y Estilo VS'!$A$1:$U$10</definedName>
    <definedName name="Z_F7D68F61_F89A_4541_9A78_C25C58CA23E3_.wvu.PrintTitles" localSheetId="9" hidden="1">'(10) Talento Humano'!$10:$11</definedName>
    <definedName name="Z_F7D68F61_F89A_4541_9A78_C25C58CA23E3_.wvu.PrintTitles" localSheetId="10" hidden="1">'(11) Seguridad y Salud T'!$8:$9</definedName>
    <definedName name="Z_F7D68F61_F89A_4541_9A78_C25C58CA23E3_.wvu.PrintTitles" localSheetId="11" hidden="1">'(12) Sistemas'!$8:$9</definedName>
    <definedName name="Z_F7D68F61_F89A_4541_9A78_C25C58CA23E3_.wvu.PrintTitles" localSheetId="12" hidden="1">'(13) Archivo Central'!$7:$8</definedName>
    <definedName name="Z_F7D68F61_F89A_4541_9A78_C25C58CA23E3_.wvu.PrintTitles" localSheetId="13" hidden="1">'(14) Contabilidad'!$8:$9</definedName>
    <definedName name="Z_F7D68F61_F89A_4541_9A78_C25C58CA23E3_.wvu.PrintTitles" localSheetId="14" hidden="1">'(15) Presupuesto'!$9:$10</definedName>
    <definedName name="Z_F7D68F61_F89A_4541_9A78_C25C58CA23E3_.wvu.PrintTitles" localSheetId="15" hidden="1">'(16) Tesorería'!$8:$9</definedName>
    <definedName name="Z_F7D68F61_F89A_4541_9A78_C25C58CA23E3_.wvu.PrintTitles" localSheetId="1" hidden="1">'(2) Control Interno'!$7:$8</definedName>
    <definedName name="Z_F7D68F61_F89A_4541_9A78_C25C58CA23E3_.wvu.PrintTitles" localSheetId="2" hidden="1">'(3) Juridica'!$8:$9</definedName>
    <definedName name="Z_F7D68F61_F89A_4541_9A78_C25C58CA23E3_.wvu.PrintTitles" localSheetId="5" hidden="1">'(6) Juegos Intercolegiados'!$7:$8</definedName>
    <definedName name="Z_F7D68F61_F89A_4541_9A78_C25C58CA23E3_.wvu.PrintTitles" localSheetId="6" hidden="1">'(7) Deporte Social y C'!$7:$8</definedName>
    <definedName name="Z_F7D68F61_F89A_4541_9A78_C25C58CA23E3_.wvu.PrintTitles" localSheetId="8" hidden="1">'(9) Habitos y Estilo VS'!$7:$8</definedName>
  </definedNames>
  <calcPr calcId="162913"/>
</workbook>
</file>

<file path=xl/calcChain.xml><?xml version="1.0" encoding="utf-8"?>
<calcChain xmlns="http://schemas.openxmlformats.org/spreadsheetml/2006/main">
  <c r="N9" i="21" l="1"/>
  <c r="L9" i="21"/>
  <c r="M9" i="21" s="1"/>
  <c r="O9" i="21" s="1"/>
  <c r="K9" i="21"/>
  <c r="H9" i="21"/>
  <c r="H17" i="21" s="1"/>
  <c r="N9" i="20"/>
  <c r="L9" i="20"/>
  <c r="M9" i="20" s="1"/>
  <c r="O9" i="20" s="1"/>
  <c r="K9" i="20"/>
  <c r="H9" i="20"/>
  <c r="H16" i="20" s="1"/>
  <c r="H17" i="19"/>
  <c r="H16" i="19"/>
  <c r="H15" i="19"/>
  <c r="H14" i="19"/>
  <c r="M10" i="19"/>
  <c r="O10" i="19" s="1"/>
  <c r="L10" i="19"/>
  <c r="N10" i="19" s="1"/>
  <c r="K10" i="19"/>
  <c r="H10" i="19"/>
  <c r="N9" i="19"/>
  <c r="M9" i="19"/>
  <c r="O9" i="19" s="1"/>
  <c r="L9" i="19"/>
  <c r="K9" i="19"/>
  <c r="H9" i="19"/>
  <c r="N10" i="18"/>
  <c r="M10" i="18"/>
  <c r="O10" i="18" s="1"/>
  <c r="L10" i="18"/>
  <c r="K10" i="18"/>
  <c r="H10" i="18"/>
  <c r="N9" i="18"/>
  <c r="L9" i="18"/>
  <c r="M9" i="18" s="1"/>
  <c r="O9" i="18" s="1"/>
  <c r="K9" i="18"/>
  <c r="H9" i="18"/>
  <c r="H17" i="18" s="1"/>
  <c r="N10" i="17"/>
  <c r="L10" i="17"/>
  <c r="M10" i="17" s="1"/>
  <c r="O10" i="17" s="1"/>
  <c r="K10" i="17"/>
  <c r="H10" i="17"/>
  <c r="H16" i="17" s="1"/>
  <c r="N9" i="17"/>
  <c r="M9" i="17"/>
  <c r="O9" i="17" s="1"/>
  <c r="L9" i="17"/>
  <c r="K9" i="17"/>
  <c r="H9" i="17"/>
  <c r="O17" i="18" l="1"/>
  <c r="O16" i="18"/>
  <c r="O15" i="18"/>
  <c r="O14" i="18"/>
  <c r="O16" i="20"/>
  <c r="O15" i="20"/>
  <c r="O14" i="20"/>
  <c r="O13" i="20"/>
  <c r="O17" i="21"/>
  <c r="O16" i="21"/>
  <c r="O15" i="21"/>
  <c r="O14" i="21"/>
  <c r="O16" i="17"/>
  <c r="O15" i="17"/>
  <c r="O14" i="17"/>
  <c r="O13" i="17"/>
  <c r="O17" i="19"/>
  <c r="O16" i="19"/>
  <c r="O15" i="19"/>
  <c r="O14" i="19"/>
  <c r="H13" i="17"/>
  <c r="H14" i="17"/>
  <c r="H15" i="17"/>
  <c r="H13" i="20"/>
  <c r="H14" i="20"/>
  <c r="H15" i="20"/>
  <c r="H14" i="21"/>
  <c r="H15" i="21"/>
  <c r="H16" i="21"/>
  <c r="H14" i="18"/>
  <c r="H15" i="18"/>
  <c r="H16" i="18"/>
  <c r="N12" i="16" l="1"/>
  <c r="L12" i="16"/>
  <c r="M12" i="16" s="1"/>
  <c r="O12" i="16" s="1"/>
  <c r="K12" i="16"/>
  <c r="H12" i="16"/>
  <c r="L11" i="16"/>
  <c r="M11" i="16" s="1"/>
  <c r="K11" i="16"/>
  <c r="H11" i="16"/>
  <c r="H17" i="16" s="1"/>
  <c r="N11" i="15"/>
  <c r="L11" i="15"/>
  <c r="M11" i="15" s="1"/>
  <c r="O11" i="15" s="1"/>
  <c r="K11" i="15"/>
  <c r="H11" i="15"/>
  <c r="N10" i="15"/>
  <c r="L10" i="15"/>
  <c r="M10" i="15" s="1"/>
  <c r="O10" i="15" s="1"/>
  <c r="K10" i="15"/>
  <c r="H10" i="15"/>
  <c r="H18" i="15" s="1"/>
  <c r="O18" i="15" l="1"/>
  <c r="O17" i="15"/>
  <c r="O16" i="15"/>
  <c r="O15" i="15"/>
  <c r="H15" i="15"/>
  <c r="H16" i="15"/>
  <c r="H17" i="15"/>
  <c r="N11" i="16"/>
  <c r="O11" i="16" s="1"/>
  <c r="H14" i="16"/>
  <c r="H15" i="16"/>
  <c r="H16" i="16"/>
  <c r="O17" i="16" l="1"/>
  <c r="O16" i="16"/>
  <c r="O15" i="16"/>
  <c r="O14" i="16"/>
  <c r="X12" i="14" l="1"/>
  <c r="V12" i="14"/>
  <c r="L12" i="14"/>
  <c r="M12" i="14" s="1"/>
  <c r="K12" i="14"/>
  <c r="H12" i="14"/>
  <c r="N11" i="14"/>
  <c r="L11" i="14"/>
  <c r="M11" i="14" s="1"/>
  <c r="O11" i="14" s="1"/>
  <c r="K11" i="14"/>
  <c r="H11" i="14"/>
  <c r="N10" i="14"/>
  <c r="L10" i="14"/>
  <c r="M10" i="14" s="1"/>
  <c r="O10" i="14" s="1"/>
  <c r="K10" i="14"/>
  <c r="H10" i="14"/>
  <c r="L9" i="14"/>
  <c r="M9" i="14" s="1"/>
  <c r="K9" i="14"/>
  <c r="H9" i="14"/>
  <c r="H19" i="14" s="1"/>
  <c r="N9" i="14" l="1"/>
  <c r="O9" i="14" s="1"/>
  <c r="N12" i="14"/>
  <c r="O12" i="14" s="1"/>
  <c r="H16" i="14"/>
  <c r="H17" i="14"/>
  <c r="H18" i="14"/>
  <c r="O19" i="14" l="1"/>
  <c r="O18" i="14"/>
  <c r="O17" i="14"/>
  <c r="O16" i="14"/>
  <c r="N14" i="13" l="1"/>
  <c r="L14" i="13"/>
  <c r="M14" i="13" s="1"/>
  <c r="H14" i="13"/>
  <c r="L11" i="13"/>
  <c r="M11" i="13" s="1"/>
  <c r="H11" i="13"/>
  <c r="N10" i="13"/>
  <c r="L10" i="13"/>
  <c r="M10" i="13" s="1"/>
  <c r="K10" i="13"/>
  <c r="H10" i="13"/>
  <c r="O14" i="13" l="1"/>
  <c r="N11" i="13"/>
  <c r="H21" i="13"/>
  <c r="O11" i="13"/>
  <c r="O21" i="13" s="1"/>
  <c r="O10" i="13"/>
  <c r="H18" i="13"/>
  <c r="H20" i="13"/>
  <c r="H19" i="13"/>
  <c r="O20" i="13" l="1"/>
  <c r="O18" i="13"/>
  <c r="O19" i="13"/>
  <c r="O13" i="12" l="1"/>
  <c r="M13" i="12"/>
  <c r="N13" i="12" s="1"/>
  <c r="P13" i="12" s="1"/>
  <c r="L13" i="12"/>
  <c r="I13" i="12"/>
  <c r="O12" i="12"/>
  <c r="M12" i="12"/>
  <c r="N12" i="12" s="1"/>
  <c r="P12" i="12" s="1"/>
  <c r="L12" i="12"/>
  <c r="I12" i="12"/>
  <c r="O11" i="12"/>
  <c r="M11" i="12"/>
  <c r="N11" i="12" s="1"/>
  <c r="P11" i="12" s="1"/>
  <c r="L11" i="12"/>
  <c r="I11" i="12"/>
  <c r="O10" i="12"/>
  <c r="M10" i="12"/>
  <c r="N10" i="12" s="1"/>
  <c r="P10" i="12" s="1"/>
  <c r="L10" i="12"/>
  <c r="I10" i="12"/>
  <c r="I18" i="12" s="1"/>
  <c r="O9" i="12"/>
  <c r="N9" i="12"/>
  <c r="M9" i="12"/>
  <c r="L9" i="12"/>
  <c r="I9" i="12"/>
  <c r="P9" i="12" l="1"/>
  <c r="P18" i="12"/>
  <c r="P16" i="12"/>
  <c r="P17" i="12"/>
  <c r="P15" i="12"/>
  <c r="I15" i="12"/>
  <c r="I17" i="12"/>
  <c r="I16" i="12"/>
  <c r="M12" i="11" l="1"/>
  <c r="N12" i="11" s="1"/>
  <c r="L12" i="11"/>
  <c r="I12" i="11"/>
  <c r="O11" i="11"/>
  <c r="M11" i="11"/>
  <c r="N11" i="11" s="1"/>
  <c r="L11" i="11"/>
  <c r="I11" i="11"/>
  <c r="M10" i="11"/>
  <c r="N10" i="11" s="1"/>
  <c r="L10" i="11"/>
  <c r="I10" i="11"/>
  <c r="O13" i="10"/>
  <c r="M13" i="10"/>
  <c r="N13" i="10" s="1"/>
  <c r="L13" i="10"/>
  <c r="I13" i="10"/>
  <c r="O12" i="10"/>
  <c r="M12" i="10"/>
  <c r="N12" i="10" s="1"/>
  <c r="L12" i="10"/>
  <c r="I12" i="10"/>
  <c r="O11" i="10"/>
  <c r="M11" i="10"/>
  <c r="N11" i="10" s="1"/>
  <c r="L11" i="10"/>
  <c r="I11" i="10"/>
  <c r="P11" i="11" l="1"/>
  <c r="O12" i="11"/>
  <c r="I18" i="11"/>
  <c r="P12" i="11"/>
  <c r="O10" i="11"/>
  <c r="P10" i="11" s="1"/>
  <c r="I17" i="11"/>
  <c r="I19" i="11"/>
  <c r="I16" i="11"/>
  <c r="P13" i="10"/>
  <c r="P11" i="10"/>
  <c r="P12" i="10"/>
  <c r="I18" i="10"/>
  <c r="I19" i="10"/>
  <c r="I17" i="10"/>
  <c r="I16" i="10"/>
  <c r="P18" i="11" l="1"/>
  <c r="P16" i="11"/>
  <c r="P19" i="11"/>
  <c r="P17" i="11"/>
  <c r="P19" i="10"/>
  <c r="P16" i="10"/>
  <c r="P18" i="10"/>
  <c r="P17" i="10"/>
  <c r="M12" i="7" l="1"/>
  <c r="N12" i="7" s="1"/>
  <c r="L12" i="7"/>
  <c r="I12" i="7"/>
  <c r="O11" i="7"/>
  <c r="M11" i="7"/>
  <c r="N11" i="7" s="1"/>
  <c r="L11" i="7"/>
  <c r="I11" i="7"/>
  <c r="M10" i="7"/>
  <c r="N10" i="7" s="1"/>
  <c r="L10" i="7"/>
  <c r="I10" i="7"/>
  <c r="I17" i="7" l="1"/>
  <c r="P11" i="7"/>
  <c r="I16" i="7"/>
  <c r="I14" i="7"/>
  <c r="O10" i="7"/>
  <c r="P10" i="7" s="1"/>
  <c r="O12" i="7"/>
  <c r="P12" i="7" s="1"/>
  <c r="I15" i="7"/>
  <c r="P16" i="7" l="1"/>
  <c r="P14" i="7"/>
  <c r="P17" i="7"/>
  <c r="P15" i="7"/>
  <c r="O12" i="6" l="1"/>
  <c r="M12" i="6"/>
  <c r="N12" i="6" s="1"/>
  <c r="L12" i="6"/>
  <c r="I12" i="6"/>
  <c r="O11" i="6"/>
  <c r="M11" i="6"/>
  <c r="N11" i="6" s="1"/>
  <c r="L11" i="6"/>
  <c r="I11" i="6"/>
  <c r="O10" i="6"/>
  <c r="M10" i="6"/>
  <c r="N10" i="6" s="1"/>
  <c r="I10" i="6"/>
  <c r="I18" i="6" l="1"/>
  <c r="P12" i="6"/>
  <c r="P10" i="6"/>
  <c r="P11" i="6"/>
  <c r="I17" i="6"/>
  <c r="I19" i="6"/>
  <c r="I16" i="6"/>
  <c r="P16" i="6" l="1"/>
  <c r="P17" i="6"/>
  <c r="P18" i="6"/>
  <c r="P19" i="6"/>
  <c r="I14" i="5"/>
  <c r="O13" i="5"/>
  <c r="M13" i="5"/>
  <c r="N13" i="5" s="1"/>
  <c r="L13" i="5"/>
  <c r="I13" i="5"/>
  <c r="M12" i="5"/>
  <c r="O12" i="5" s="1"/>
  <c r="L12" i="5"/>
  <c r="I12" i="5"/>
  <c r="O11" i="5"/>
  <c r="M11" i="5"/>
  <c r="N11" i="5" s="1"/>
  <c r="L11" i="5"/>
  <c r="I11" i="5"/>
  <c r="M10" i="5"/>
  <c r="N10" i="5" s="1"/>
  <c r="L10" i="5"/>
  <c r="I10" i="5"/>
  <c r="O10" i="5" l="1"/>
  <c r="N12" i="5"/>
  <c r="P12" i="5" s="1"/>
  <c r="I18" i="5"/>
  <c r="P13" i="5"/>
  <c r="P10" i="5"/>
  <c r="P11" i="5"/>
  <c r="I17" i="5"/>
  <c r="I19" i="5"/>
  <c r="I16" i="5"/>
  <c r="P19" i="5" l="1"/>
  <c r="P17" i="5"/>
  <c r="P16" i="5"/>
  <c r="P18" i="5"/>
  <c r="I10" i="2"/>
  <c r="L10" i="2"/>
  <c r="M10" i="2"/>
  <c r="N10" i="2" s="1"/>
  <c r="O10" i="2"/>
  <c r="I11" i="2"/>
  <c r="L11" i="2"/>
  <c r="M11" i="2"/>
  <c r="N11" i="2" s="1"/>
  <c r="O11" i="2"/>
  <c r="I12" i="2"/>
  <c r="L12" i="2"/>
  <c r="M12" i="2"/>
  <c r="N12" i="2" s="1"/>
  <c r="O12" i="2"/>
  <c r="I13" i="2"/>
  <c r="L13" i="2"/>
  <c r="M13" i="2"/>
  <c r="N13" i="2" s="1"/>
  <c r="O13" i="2"/>
  <c r="I18" i="2" l="1"/>
  <c r="P13" i="2"/>
  <c r="P10" i="2"/>
  <c r="P12" i="2"/>
  <c r="I17" i="2"/>
  <c r="I19" i="2"/>
  <c r="P11" i="2"/>
  <c r="I20" i="2"/>
  <c r="P18" i="2" l="1"/>
  <c r="P17" i="2"/>
  <c r="P20" i="2"/>
  <c r="P19" i="2"/>
  <c r="H12" i="1" l="1"/>
  <c r="K12" i="1"/>
  <c r="L12" i="1"/>
  <c r="M12" i="1" s="1"/>
  <c r="N12" i="1"/>
  <c r="H13" i="1"/>
  <c r="K13" i="1"/>
  <c r="L13" i="1"/>
  <c r="M13" i="1" s="1"/>
  <c r="N13" i="1"/>
  <c r="H14" i="1"/>
  <c r="K14" i="1"/>
  <c r="L14" i="1"/>
  <c r="M14" i="1" s="1"/>
  <c r="H15" i="1"/>
  <c r="K15" i="1"/>
  <c r="L15" i="1"/>
  <c r="N15" i="1" s="1"/>
  <c r="O12" i="1" l="1"/>
  <c r="H20" i="1"/>
  <c r="N14" i="1"/>
  <c r="O14" i="1" s="1"/>
  <c r="H21" i="1"/>
  <c r="H19" i="1"/>
  <c r="O13" i="1"/>
  <c r="M15" i="1"/>
  <c r="O15" i="1" s="1"/>
  <c r="H22" i="1"/>
  <c r="O22" i="1" l="1"/>
  <c r="O19" i="1"/>
  <c r="O21" i="1"/>
  <c r="O20" i="1"/>
</calcChain>
</file>

<file path=xl/sharedStrings.xml><?xml version="1.0" encoding="utf-8"?>
<sst xmlns="http://schemas.openxmlformats.org/spreadsheetml/2006/main" count="1438" uniqueCount="518">
  <si>
    <t xml:space="preserve"> </t>
  </si>
  <si>
    <t>Extremas:</t>
  </si>
  <si>
    <t>Recibio</t>
  </si>
  <si>
    <t xml:space="preserve">Elaboro y Proyecto </t>
  </si>
  <si>
    <t>Altas:</t>
  </si>
  <si>
    <t>Moderadas:</t>
  </si>
  <si>
    <t>Bajas:</t>
  </si>
  <si>
    <t xml:space="preserve"># de planillas de seguirdad social  generadas sin errores / # total de planillas de seguridad social. </t>
  </si>
  <si>
    <t xml:space="preserve">Formato de caracterizacion del procesos nomina.                                              -Novedades de no archivadas.                                  </t>
  </si>
  <si>
    <t xml:space="preserve">Lider de Nomina </t>
  </si>
  <si>
    <t xml:space="preserve">Quincenal </t>
  </si>
  <si>
    <t>Realizar la caracterizacio del proceso de nomina                                 - Registro quincenal de las novedades del personal.</t>
  </si>
  <si>
    <t xml:space="preserve">Asumir el Riesgo </t>
  </si>
  <si>
    <t>Preventivo</t>
  </si>
  <si>
    <t>Caracterizacion del proceso nomina.                         - Revisar cada 15 dias las novedades de cada servidor.</t>
  </si>
  <si>
    <t>Operativo</t>
  </si>
  <si>
    <t xml:space="preserve">No prestacion de servicios medicos                     -Morosidad en el pago.                            -No pago por parte de las eps las incapacidades </t>
  </si>
  <si>
    <t>Seguridad social liquidadas y pagadas sin el registro total de las novedades.</t>
  </si>
  <si>
    <t xml:space="preserve">Novedades no reportadas dentro de los tiempos al area de nomina.                                           </t>
  </si>
  <si>
    <t xml:space="preserve"># de nominas generadas sin errores / # total de nominas. </t>
  </si>
  <si>
    <t xml:space="preserve">Formato de caracterizacion del procesos nomina.                                              -Novedades de nonima archivadas.                                  </t>
  </si>
  <si>
    <t xml:space="preserve">Detectivo </t>
  </si>
  <si>
    <t>Pago de nomina de acordes a la realidad.                - Reclamaciones por parte de los servidores y entidades inherentes a la nomina.</t>
  </si>
  <si>
    <t>Nominas elaboradas sin el registro de novedades generadas en el periodo (cada 15 dias)</t>
  </si>
  <si>
    <t xml:space="preserve">Reporte de novedades extemporaneo.                     </t>
  </si>
  <si>
    <t># de hojas de vidas actualizadas / # total de hojas de vidas activas.</t>
  </si>
  <si>
    <t>Tabla de contenido actualizada.</t>
  </si>
  <si>
    <t xml:space="preserve">Lider talento humano </t>
  </si>
  <si>
    <t xml:space="preserve">Anual </t>
  </si>
  <si>
    <t xml:space="preserve">Realizar revisiones periodicas del contneido de las hoja de vida.                        </t>
  </si>
  <si>
    <t>Confrontar las hojas de vida con las novedades que genera cada servidor publico (pago de prestaciones sociales - estudios - incapacidades)                - Cumplimiento de la lista de chequeo y contenido de la hoja de vida según normatividad vigente.</t>
  </si>
  <si>
    <t xml:space="preserve">Hojas de vida desactualizadas.                        Hallazgos de entes de control.                                      </t>
  </si>
  <si>
    <t xml:space="preserve">Hojas de vidas existentes desactualizadas de los funcionarios de planta </t>
  </si>
  <si>
    <t xml:space="preserve">Desconocimiento de los funcionarios responsables del proceso.                                      - Falta de comunicación en el reporte de las novedades </t>
  </si>
  <si>
    <t># de induccion y reinducciones realizadas / # total de induciones y reinduccion programadas.</t>
  </si>
  <si>
    <t xml:space="preserve">Formato de caracterizacion del procesos inducicon y reinduccion.                                              -Actas de induccion y reinduccion.                                  </t>
  </si>
  <si>
    <t>Realizar la caracterizacio del proceso de induccion y reinduccion.                                 - Cumplir con el cronograma de induccion y reinduccion.</t>
  </si>
  <si>
    <t>Realizar proceso de inducion y reinduccion que permitan garantizar su realizacion del ingresos del perosnal a la entidad.                               -Realizar el proceso de reinduccion al inicio de cada vigencia.</t>
  </si>
  <si>
    <t xml:space="preserve">Los servidores publicos no cuenta con conocimientos adecuados sobre la insititucion y sobre sus funciones.                                    - Hallazgo adminstratvios de entes de control </t>
  </si>
  <si>
    <t xml:space="preserve"> Induccion y reinduccion inapropiados e insconsistentes no acordes la norma.</t>
  </si>
  <si>
    <t xml:space="preserve">Servidores publicos sin conomcientos adecuados sobre las funciones y la entidad </t>
  </si>
  <si>
    <t>INFORME DE AVANCE RESPONSABLE DEL PROCESO</t>
  </si>
  <si>
    <t>AVANCE EN (%)</t>
  </si>
  <si>
    <t>Impacto</t>
  </si>
  <si>
    <t>Probabilidad</t>
  </si>
  <si>
    <t>B</t>
  </si>
  <si>
    <t>A</t>
  </si>
  <si>
    <t>INDICADOR</t>
  </si>
  <si>
    <t>REGISTROS</t>
  </si>
  <si>
    <t xml:space="preserve">RESPONSABLE </t>
  </si>
  <si>
    <t>PERIODICIDAD</t>
  </si>
  <si>
    <t>ACCIONES</t>
  </si>
  <si>
    <t>OPCIÓN DE MANEJO</t>
  </si>
  <si>
    <t>Zona de Riesgo</t>
  </si>
  <si>
    <t>Riesgo Residual</t>
  </si>
  <si>
    <t>Evaluación del Control</t>
  </si>
  <si>
    <t>Tipo de Control</t>
  </si>
  <si>
    <t>CONTROLES</t>
  </si>
  <si>
    <t>Riesgo Inherente</t>
  </si>
  <si>
    <t>Tipo de Riesgo</t>
  </si>
  <si>
    <t>CONSECUENCIAS POTENCIALES</t>
  </si>
  <si>
    <t>DESCRIPCIÓN</t>
  </si>
  <si>
    <t>RIESGO</t>
  </si>
  <si>
    <t>CAUSAS</t>
  </si>
  <si>
    <r>
      <rPr>
        <b/>
        <sz val="16"/>
        <color theme="1"/>
        <rFont val="Calibri"/>
        <family val="2"/>
        <scheme val="minor"/>
      </rPr>
      <t>Talento Humano:</t>
    </r>
    <r>
      <rPr>
        <sz val="16"/>
        <color theme="1"/>
        <rFont val="Calibri"/>
        <family val="2"/>
        <scheme val="minor"/>
      </rPr>
      <t xml:space="preserve"> Realizar actividades de TH con el fin de garantizar un clima organizacional optimo, donde los servidores publicos cuenten con herramientas para el desarrollo de sus actividades y un ambiente adecuado.                                                                                                                                                                                                                 </t>
    </r>
    <r>
      <rPr>
        <b/>
        <sz val="16"/>
        <color theme="1"/>
        <rFont val="Calibri"/>
        <family val="2"/>
        <scheme val="minor"/>
      </rPr>
      <t xml:space="preserve">      Nomina: </t>
    </r>
    <r>
      <rPr>
        <sz val="16"/>
        <color theme="1"/>
        <rFont val="Calibri"/>
        <family val="2"/>
        <scheme val="minor"/>
      </rPr>
      <t>Garantizar que los componentes prestacionales al que tiene derecho los servidores publicos se provisiones y se paguen en los terminos legales y en las establecidas.</t>
    </r>
  </si>
  <si>
    <t>Objetivo del Proceso:</t>
  </si>
  <si>
    <t xml:space="preserve">Año: </t>
  </si>
  <si>
    <t xml:space="preserve">TALENTO HUMANO Y NOMINA </t>
  </si>
  <si>
    <t>Proceso:</t>
  </si>
  <si>
    <t>FORMATO</t>
  </si>
  <si>
    <t>Versión:02</t>
  </si>
  <si>
    <t>Fecha:01/04/2020</t>
  </si>
  <si>
    <t xml:space="preserve">MAPA DE RIESGOS INSTITUCIONAL </t>
  </si>
  <si>
    <t>Código:FM-PG-PL-01</t>
  </si>
  <si>
    <t>/ # de pagos realizados./ # de pagos  rechazados por saldos no disponibles</t>
  </si>
  <si>
    <t>Saldos diario del libro de bancos, saldo diario de las cuentas bancarias en el portal empresarial.</t>
  </si>
  <si>
    <t>Tesoreria</t>
  </si>
  <si>
    <t xml:space="preserve">Diario </t>
  </si>
  <si>
    <t>Realizar lospagos con base en los saldos disponibles en los libros de bancos y en la plataforma empresarial.</t>
  </si>
  <si>
    <t>Monitoreo permanente con revision de saldos en cuentas bancarias en revision de chequera y monitoreo de saldo en el portal empresarial.</t>
  </si>
  <si>
    <t>Financiero</t>
  </si>
  <si>
    <t xml:space="preserve">Hallazgos disiciplinarios por parte de la contraloria.                              - Sobregiro que acarrean intereses y sanciones </t>
  </si>
  <si>
    <t xml:space="preserve">Realizar pagos sin verificar los saldos en libros en bancos </t>
  </si>
  <si>
    <t xml:space="preserve">Descuido en los mencanimos de verificacion de saldos en las cuentas bancarias </t>
  </si>
  <si>
    <t># de pagos anulados/ # total de  inconsistencias detectadas/</t>
  </si>
  <si>
    <t xml:space="preserve">No requiere </t>
  </si>
  <si>
    <t>Diario</t>
  </si>
  <si>
    <t xml:space="preserve">Solicitar al Supervisor del contrato  el Acta de Supervisión revisada, firmada y con sus debidos soportes </t>
  </si>
  <si>
    <t>Verificación del RUT, nombre del proveedor y cuenta a consignar</t>
  </si>
  <si>
    <t>Confianza e imagen</t>
  </si>
  <si>
    <t>Inconformidad por parte de los proveedores  y contratistas por mora en el pago y/o por consignación extraviada</t>
  </si>
  <si>
    <t>Efectuar pago sin los debidos soportes,  y efectuar paago a proveedor equivocado</t>
  </si>
  <si>
    <t>Existe deficiencia en mecanismos de verificación a tiempo de las Actas de Supervisión y demas soportes, por permanecer  en cuarentena  porel covin 19,</t>
  </si>
  <si>
    <t># de cuentas pagadas con los debidos soportes/# total de cuentas programadas</t>
  </si>
  <si>
    <t xml:space="preserve">Orden de pago y acta de supervision diligenciadas y firmadas </t>
  </si>
  <si>
    <t xml:space="preserve">Supervisor - presupuesto - tesoreria </t>
  </si>
  <si>
    <t>Permanente</t>
  </si>
  <si>
    <t xml:space="preserve">Dar cumplimiento a la lista a la verificacion de los soportes </t>
  </si>
  <si>
    <t xml:space="preserve">Reducir el Riesgo </t>
  </si>
  <si>
    <t xml:space="preserve">Verificar los soportes de ejecucion del contrato. </t>
  </si>
  <si>
    <t>Cumplimiento</t>
  </si>
  <si>
    <t>Hallazgos de tipo administrativo, incumplimiento de procesos de tesoreria</t>
  </si>
  <si>
    <t>Pago de cuentas programadas sin los debidos soportes de pago, debido a la cuarentena por el virus covin 19 se dificulta la revisión de los soporte legales a tiempo.</t>
  </si>
  <si>
    <t>Urgencia para el pago debido a compromisos adquiridos con proveedores</t>
  </si>
  <si>
    <t># de chequeras y token guardados / # de chequeras y token habilitados en el banco.</t>
  </si>
  <si>
    <t>Mantener los cheques y token dentro de la caja fuerte  en la casa.</t>
  </si>
  <si>
    <t>Guardar los cheques y el token en la caja fuerte de la casa.</t>
  </si>
  <si>
    <t xml:space="preserve">Perdida de dinero.                  -Hallazgos disciplinarios por entes de control.                 </t>
  </si>
  <si>
    <t>Cheques y token habilitados con vulnerabilidad ante el robo en casa.</t>
  </si>
  <si>
    <t>Por el trabajo en casa debido a la cuarentena por el virus covin 19,  puede existir un  Descuido del funcionario con el control de seguridad en  la casa .</t>
  </si>
  <si>
    <t>AVANCE (%)</t>
  </si>
  <si>
    <t>Optimizar el manejo de los recursos financieros, garantizando el pago de los compromisos de manera transparente, eficiente y oportuna, que permita el cumplimiento de los objetivos del instituto.</t>
  </si>
  <si>
    <t>TESORERÍA</t>
  </si>
  <si>
    <t>No de conciliaciones realizadas sin errores / No de conciliaciones realizadas en el año.</t>
  </si>
  <si>
    <t>* Comprobantes de ingresos y notas credito.                      * Acta de conciliacion y ejecuciones.                 * Saldos CDP y RP mensual</t>
  </si>
  <si>
    <t>Lider de presupuesto.</t>
  </si>
  <si>
    <t>Diaria</t>
  </si>
  <si>
    <t xml:space="preserve">* Ingreso de recursos en tiempo real.                                        * Registro de la novedades de incorporacion de CDP y anulacion de RP.                               * Conciliacion mensual </t>
  </si>
  <si>
    <t>Asumir el Riesgo</t>
  </si>
  <si>
    <t>* Revision diaria de bancos para el ingreso                              * Cruce de rubros con planeacion.</t>
  </si>
  <si>
    <t>* Mala planeacion.                                      * Incumpliminto en la toma de decisiones directivas.                                 * Sanciones por entes externos.</t>
  </si>
  <si>
    <t xml:space="preserve">Informacion presupuestal errada para toma de decisiones gerenciales </t>
  </si>
  <si>
    <t xml:space="preserve">Las ejecuciones no reflejan la realidad presupuestal </t>
  </si>
  <si>
    <t>No de CDP y RP generados sin errores / No total de CDP Y RP expedidos.</t>
  </si>
  <si>
    <t xml:space="preserve">CDP Y RP expedidos </t>
  </si>
  <si>
    <t>Atravez de la segregacion de funciones las personas encargadas deberan verificar que los valores, rubros y terceros coincidan con los solicitado</t>
  </si>
  <si>
    <t>* Segregacion de funciones para verificacion de valores y terceros</t>
  </si>
  <si>
    <t>* Atrasos en la posible contratacion.                            * Hallazgos disciplinarios.                         * Inconsistencias al realizar los crusos con planeacion.</t>
  </si>
  <si>
    <t xml:space="preserve">CDP y RP con errores en rubro, valor y terceros </t>
  </si>
  <si>
    <t>Posibles errores en al expedicion de los CDP y RP</t>
  </si>
  <si>
    <t xml:space="preserve"># de CDP Y RP expedidos con fechas correctas / total de CDP y RP expedidos </t>
  </si>
  <si>
    <t xml:space="preserve">Realizar la verificacion de las necesidades diarias de expecicion de CDP Y RP </t>
  </si>
  <si>
    <t>Verificacion de las fechas de expeccion de los CDP Y RP.</t>
  </si>
  <si>
    <t>* CDP Y RP con errores                              *  Hallazgos disciplinarios por parte de entes de control.</t>
  </si>
  <si>
    <t xml:space="preserve">Solicitud de Disponibilidad y Registro efectuados de manera atrazada al tiempo real </t>
  </si>
  <si>
    <t>Producir informacion presupuestal de manera oportuna y razonable con el fin de que sea util en la toma de desiciones.</t>
  </si>
  <si>
    <t>PRESUPUESTO</t>
  </si>
  <si>
    <t>SISTEMAS</t>
  </si>
  <si>
    <t>Garantizar el correcto funcionamiento y el buen uso de los equipos tecnologicos del insituto y Respaldar la informacion contenida en los ordenadores de cada oficina productora, evitando, perdida masiva de los mismos.</t>
  </si>
  <si>
    <t>Exposición a redes de datos, dispositivos externos, acceso a páginas diferentes a las institucionales</t>
  </si>
  <si>
    <t>Equipos de computo existentes infectados con virus informatico</t>
  </si>
  <si>
    <t>Sobrecostos y parálisis en los procesos ejecutados y el posible robo de informacion.</t>
  </si>
  <si>
    <t>Tecnológico</t>
  </si>
  <si>
    <t>Implementar la politica de seguridad y privacidad de informacion.                         -Actualizar parches de seguridad                                 -Restringuir el acceso a paginas que no sean de uso institucional.                 -Mantener todos los equipos con software de deteccion de archivos dañinos.                                      -Implementacion de software anti ramssoware.</t>
  </si>
  <si>
    <t xml:space="preserve">Evitar el Riesgo </t>
  </si>
  <si>
    <t>Implementar en su totalidad la politica de seguridad y privacidad de la informacion.                                 -Generar backups diarios para la base de datos de red,                                                          -actualizar permanentemente el antivirus institucional</t>
  </si>
  <si>
    <t>area sistemas</t>
  </si>
  <si>
    <t>Acta de socializacion de la politica de seguridad y privacidad.                      -Registro de eventos que sucedan en cada equipo.                        -</t>
  </si>
  <si>
    <t># de equipos de computo con las implementaciones necesarias para su seguridad / # total de equipos del instituto</t>
  </si>
  <si>
    <t>Falta de presupuesto.            - Falta de conocimietno de funcioarios de sistemas.</t>
  </si>
  <si>
    <t xml:space="preserve">Sistemas operativos en funcionamiento sin licencias </t>
  </si>
  <si>
    <t>Sanciones por parte de los entes de control</t>
  </si>
  <si>
    <t>Hojas de vidas de los equipos de computo.                   -Software libre y open sourse</t>
  </si>
  <si>
    <t>Realizar el inventario de las licencias de los equipos de la entidad.                                                           -Diligenciamiento de hojas de vida para detectar incosistencias.</t>
  </si>
  <si>
    <t xml:space="preserve">Semestral </t>
  </si>
  <si>
    <t>Hojas de vida de los equipos de computo.</t>
  </si>
  <si>
    <t># de equipos con licenciamiento /# total de equipos con que cuenta la entidad.</t>
  </si>
  <si>
    <t>Insuficiente inversión en Sistemas de Información
Eventos ajenos a la institución (fallas eléctricos)</t>
  </si>
  <si>
    <t xml:space="preserve">Softwares en funcionamiento con perdida de la informacion. </t>
  </si>
  <si>
    <t xml:space="preserve">Paralisis en los procesos.                                    -informacion suministrada errada por perdida de la informacion.                         </t>
  </si>
  <si>
    <t>Backups de la Información                        -Sistemas de alimentacion auxiliar (UPS)</t>
  </si>
  <si>
    <t xml:space="preserve">Generacion de Backups  de la informacion. </t>
  </si>
  <si>
    <t xml:space="preserve">Mensual </t>
  </si>
  <si>
    <t>Registro de copias de seguridad firmadas por el funcionario responsable del equipo.</t>
  </si>
  <si>
    <t>#Backups realizados en cada equipo / # total de equipos en el instituto.</t>
  </si>
  <si>
    <t>Falta de capacitacion de inducion y reinduccion del uso de los sistemas de informacion.</t>
  </si>
  <si>
    <t>Usuarios realizan de manera deficiente el manejo de los equipos</t>
  </si>
  <si>
    <t>Parallisis de los servicios.                                       -Retrazo en los procesos.                                -sobrecostos para la entidad.</t>
  </si>
  <si>
    <t>Socializacion de politica de seguridad y privacidad de la informacion.                              -Socializacion de cuidados basicos de los equipos.                                     -Sondeo general del uso del equipo de computo.</t>
  </si>
  <si>
    <t xml:space="preserve">Correctivo </t>
  </si>
  <si>
    <t>Realizar la socializacion de la politcada de seguirdad y privacidad de la informacion  y delos cuidados basico de los equipos de computo.                     - Realizar un sondeo general del uso del equipo de computo.                                                            -Realizar capacitaciones y reforzar a los funcionarios en el manejo del uso de equipo.</t>
  </si>
  <si>
    <t xml:space="preserve">Acta de socializacion de la politica de seguridad y privacidad.                      -folleto de cuidados basicos de computo.                 -Actas firmadas de capacitaciones. </t>
  </si>
  <si>
    <t># de funcioarios capacitados / # total de funcioarios de la entidad.</t>
  </si>
  <si>
    <t>sin comunicación remota al servidor (periodo de confinamiento - covid -19)</t>
  </si>
  <si>
    <t xml:space="preserve">perdida de comunicación </t>
  </si>
  <si>
    <t>demora en los procesos  financieros</t>
  </si>
  <si>
    <t>conexión permanente en el ordenador</t>
  </si>
  <si>
    <t>baja</t>
  </si>
  <si>
    <t xml:space="preserve">mantener el ordenador encendido y en permanente supervision </t>
  </si>
  <si>
    <t>diario</t>
  </si>
  <si>
    <t>el servidor se encuentra supervisado por el area de sistemas</t>
  </si>
  <si>
    <t># de funcionarios que cuentan con ingreso exitoso al servidor</t>
  </si>
  <si>
    <t xml:space="preserve">SEGURIDAD Y SALUD EN EL TRABAJO </t>
  </si>
  <si>
    <t>Prevenir, mitigar y controlar accidentes, acciones y condiciones inseguras, generando actividades de promocion y prevencion para los funcionarios, velando por el bienestar, salud y seguridad de los trabajadores</t>
  </si>
  <si>
    <t>RESPONSABLE</t>
  </si>
  <si>
    <t>Presencia de ausentismo laboral por accidentes de trabajo o enfermeda laboral.</t>
  </si>
  <si>
    <t>Jornadas laborales Establecidad que generan complicaciones (Publico, Biomecanico, Fiscio, Locativo y Psicosocial)</t>
  </si>
  <si>
    <t xml:space="preserve">Incapacidad temporal, permanente  y reubicacion laboral.              - Disminucion de la productividad del proceso. </t>
  </si>
  <si>
    <t>Identificar la notificacion y la investigacion de incidentes, accidentes de trabajo y enfermedades laborales.</t>
  </si>
  <si>
    <t xml:space="preserve">Reduce el Riesgo </t>
  </si>
  <si>
    <t>Realizar examenes periodicos, medicos ocupacionales.                      - Capacitaciones al perosnal para prevenir y mitigar accidentes de trabajos sobre actos inseguros y condiciones inseguras dentro de sus lugares de trabajo.</t>
  </si>
  <si>
    <t xml:space="preserve">Trimestral </t>
  </si>
  <si>
    <t xml:space="preserve">Lider Seguridad y Salud en el Trabajo </t>
  </si>
  <si>
    <t xml:space="preserve">Soportes de asistencia de capacitacion.           -Custodia de historias clinicas. </t>
  </si>
  <si>
    <t xml:space="preserve"># personas que no presentaron Accidentes de trabajo y Enfermedades laborales registradas / # de personas expuestas  </t>
  </si>
  <si>
    <t>Escaso presupuesto para la implementacion y ejecucion del  SGSST.</t>
  </si>
  <si>
    <t>Asignacion de recursos establecidos con insuficiente atencion por parte de la alta direccion.</t>
  </si>
  <si>
    <t>Obtaculiza la labor para la implementacion de las medidas planeadas.                  - Sanciones por el incumplimiento a la elaboracion del SGSST.                                        -</t>
  </si>
  <si>
    <t xml:space="preserve">Definir  recursos necesarios para la implementacion y diseño SGSST y comunicarlos a la alta direccion para que sean incorporados al prespupuesto de cada vigencia. </t>
  </si>
  <si>
    <t>Revisar la capacidad del SGSST para satisfacer la necesidades globales del insituto en materia de SST.</t>
  </si>
  <si>
    <t>Plan anual de trabajo SGSST</t>
  </si>
  <si>
    <t>Plan anual de trabajo Elaborado - Socializado - e incorporado en el presupuesto.</t>
  </si>
  <si>
    <t>Lesiones por transtornos osteomuscolares</t>
  </si>
  <si>
    <t xml:space="preserve">Posturas en el area de trabajo prolongadas que generan enfermedades ergonomicas  en los trabajadores </t>
  </si>
  <si>
    <t>Localizacion de dolores en cuellos espalda, hombros, muñeca y manos que impiden cumplir con las actividades diarias.</t>
  </si>
  <si>
    <t>Capacitacion de Higiene postural.             -Implementacion de pausas activas.</t>
  </si>
  <si>
    <t>Vigilar las condicciones en los ambientes de trabajo.                                          -Implementar programas de prevencion y promocion para enfermedades generadas por transtornos osteomusculares.</t>
  </si>
  <si>
    <t xml:space="preserve">Bimestral </t>
  </si>
  <si>
    <t xml:space="preserve">Soportes de capacitaciones.               -Matriz de peligros.                    -Vigilancia epidemiologica </t>
  </si>
  <si>
    <t># de personal que no presento enfemedades laborales / # de personal expuesto.</t>
  </si>
  <si>
    <t>CONTABILIDAD</t>
  </si>
  <si>
    <t>Registrar todos los hechos economicos de la entidad con su respectivas imputacion contable para asi Producir y presentar estados financieros confiables y oportunos que reflejen la situacion financiera, economica como herramienta para toma de decisiones genrencial que permita coadyudar al cumplimiento de las metas y objetivos institucionales</t>
  </si>
  <si>
    <t>Tipo de  Riesgo</t>
  </si>
  <si>
    <t xml:space="preserve">RESPONSABLES </t>
  </si>
  <si>
    <t>Desconocimiento de los protocolos contables.                              - Descuido por parte del funcionario encargado de la revision de las cuentas.</t>
  </si>
  <si>
    <t>Hechos economicos  sin la inputacion contable adecuada.</t>
  </si>
  <si>
    <t>Estados financieros no razonables ni confiables.                    Hallazgos or parte de entes de control.                                - Reportes con errores en cociliaciones.</t>
  </si>
  <si>
    <t>Revisar la parametrizacion en el sistema.                          -Revisar antes de cada cierre mensual los codigos contables versus codigos presupuestales.</t>
  </si>
  <si>
    <t>Realizar las conciliaciones mensuales (presupuesto - contabilidad - tesoreria)                 -Veriricacion por parte del funcionario las imputaciones presupuestales en cada orden de pago.</t>
  </si>
  <si>
    <t xml:space="preserve">Diaria y Mensual </t>
  </si>
  <si>
    <t xml:space="preserve">Contador </t>
  </si>
  <si>
    <t>Conciliaciones entre areas mensuales.                   -Ordenes de pagos firmadas.</t>
  </si>
  <si>
    <t xml:space="preserve"># de ordenes de pago realizadas / # total de ordenes de pago  </t>
  </si>
  <si>
    <t xml:space="preserve">Mora en la generacion de la inforamcion definitiva.                             -Ausencia de los cronogramas de pago.                  </t>
  </si>
  <si>
    <t xml:space="preserve">Presentacion extemporanea e las declaraciones tributarias </t>
  </si>
  <si>
    <t xml:space="preserve">Sanciones pecuniarias por de las entidades con quien se tiene la obligacion.                             -Sanciones de orden administrativo, fiscal y Disciplinario       </t>
  </si>
  <si>
    <t>Cronograma de declaraciones tributarias en lugar visible.                               -Entrega de la informacion objeto de la delcaracion establecidos dentro de los tiempos.</t>
  </si>
  <si>
    <t xml:space="preserve">Elaboracion de las declaraciones tributarias en el cierre del mes.                      -Elaborar cronograma de fechas.                                         </t>
  </si>
  <si>
    <t xml:space="preserve">Contador  - pagador </t>
  </si>
  <si>
    <t xml:space="preserve">Comprobantes de egresos.                          - Declaracion tributarias presentadas.                      Cronograma realizado </t>
  </si>
  <si>
    <t># de declaraciones presentadas oporutnamente / # total de declaracionas obligadas a presentar.</t>
  </si>
  <si>
    <t>La no actualizacion del plan de cuentas de acuerdo a las nuevas dispociones de la CGN - Que no existe circularizacin adecuada de las operaciones reciprocas.</t>
  </si>
  <si>
    <t>plataforma del chip genera  errores en la validacion.</t>
  </si>
  <si>
    <t>La no validacion de los errores.                                            -Incumplimiento sobre la normatividad de la CGN relacionada con las operaciones reciprocas.</t>
  </si>
  <si>
    <t>Revision de la diferente normatividad emada por la CGR.                                Circularizacion a entidades con las que se tienen operaciones reciprocas.</t>
  </si>
  <si>
    <t>Actualizar el sismema de informacion de la entidad con las disposiciones d ela CGN.                               -Circualres a las diferenes entidades publicas.</t>
  </si>
  <si>
    <t xml:space="preserve">Actualizacion de plan de cuentas                 -Circulares </t>
  </si>
  <si>
    <t># de ciruclares enviadas # de entidades publicas.</t>
  </si>
  <si>
    <t>PLANEACIÓN</t>
  </si>
  <si>
    <t xml:space="preserve">Realizar la, asesoría, seguimiento y control de los planes, programas, proyectos y actividades técnicas y administrativas del Sistema Departamental del Deporte, garantizando la correcta aplicación de normas y procedimientos vigentes y contribuir al desarrollo y cumplimiento de la misión, políticas, objetivos y metas institucionales. </t>
  </si>
  <si>
    <t>AVANCE  %</t>
  </si>
  <si>
    <t xml:space="preserve">Detrimento patrimonial, hallazgos de entes de control. </t>
  </si>
  <si>
    <t>Estratégico</t>
  </si>
  <si>
    <t>Coordinador de planeación</t>
  </si>
  <si>
    <t>Reporte inadecuado de informacion</t>
  </si>
  <si>
    <t>Coordinador de planeacion</t>
  </si>
  <si>
    <t>Trimestral</t>
  </si>
  <si>
    <t>Hallazgos de entes de control, Sanciones economicas.</t>
  </si>
  <si>
    <t>Capacitacion funcionario,  informes de empalme entre las areas, informe MGA</t>
  </si>
  <si>
    <t xml:space="preserve">Eventual </t>
  </si>
  <si>
    <t>Carlos Tufino</t>
  </si>
  <si>
    <t>Mauricio Rayo Ocampo</t>
  </si>
  <si>
    <t>Reviso y aprobo:</t>
  </si>
  <si>
    <t>Demora en los tramites y posibles errores en la expedicion de los docuementos presupuestales.</t>
  </si>
  <si>
    <t>ALMACÉN</t>
  </si>
  <si>
    <t>Recibir, almacenar y distribuir los Bienes, Materiales y Suministros que compra el instituto para sus diferntes dependencias, Garantizando que los Bienes, Materiales y Suministros cumplan con las especificaciones y calidad solicitadas.</t>
  </si>
  <si>
    <t>Desconocimiento del procedimiento que hacen parte del manual de funciones. No aplicación de los formatos (kardex - ingresos y egresos de almacen)</t>
  </si>
  <si>
    <t xml:space="preserve">Inventario del instituto existente con diferencias entre movimientos fisicos con el sistema </t>
  </si>
  <si>
    <t>Incertidumbre frente al stock de inventarios.                    - Incumplimiento apoyo a eventos del instituto.</t>
  </si>
  <si>
    <t>Revisiones periódicas del inventario físico contrastado con el que arroja el sistema</t>
  </si>
  <si>
    <t>Determinar de acuerdo a las revisiones periódicas las inconsistencias encontradas y realizar los seguimientos necesarios para llegar a valores reales</t>
  </si>
  <si>
    <t xml:space="preserve">Lider de Almacen </t>
  </si>
  <si>
    <t>Formato diligencias de ingresosy egresos.                     - Kardez digital              -Acta de arqueo.</t>
  </si>
  <si>
    <t># de revisiones realizadas/# total de revisiones programadas.</t>
  </si>
  <si>
    <t>Baja adherencia a los procedimientos de Almacén</t>
  </si>
  <si>
    <t>Entrega de bienes y suministros a cada uno de las areas sin los debidos soportes (Solicitudes de almacen diligenciados firmados para efectuar dicha entrega</t>
  </si>
  <si>
    <t>Alteraciones en el inventario de la Institución por falencias en el proceso de entrega de bienes y suministros</t>
  </si>
  <si>
    <t>Despacho de bienes y suministros unicamente con la solicitud de pedido   debidamente firmados</t>
  </si>
  <si>
    <t xml:space="preserve">Solicitar al personal que realiza pedidos internos de bienes y suministros la respectiva solicitud de pedido y cumplimiento de los respectivos soportes </t>
  </si>
  <si>
    <t>Solicitud y acta de entrega realizadas por cada una de la áreas</t>
  </si>
  <si>
    <t># deSolicitudes de bienes y suministros / # de acta de  inventario entregado con soportes</t>
  </si>
  <si>
    <t>Dificultades presupuestales.                       -  Mala planeacion</t>
  </si>
  <si>
    <t>Stock de bienes y suministros requeridos insuficientes</t>
  </si>
  <si>
    <t>* Entrega inoportuna de los pedidos internos externos por parte del área de almacén.                                       * Compras aceptadas sin el cumplimiento de especificaciones tecnicas</t>
  </si>
  <si>
    <t>* Revisión permanente de las existencias.                         * Verificacion mediante observacion directa del cumplimiento de especificaciones al momento de ingreso al almacen.</t>
  </si>
  <si>
    <t>* Mantener el stock suficiente de bienes y suministros de acuerdo a las  necesidades de cada área,                                                 * Definir criterios para la verificacion de productos o elementos adquiridos conforme a los requisitos de compra.</t>
  </si>
  <si>
    <t xml:space="preserve">Permanente </t>
  </si>
  <si>
    <t>Lider de almacen                         -  lider  proceso de contratacion por area.                          - Supervisor del contrato de compra.</t>
  </si>
  <si>
    <t xml:space="preserve">* Formato de ingresos y salidades, y solicitudes almacen.                               * formato de acta de entraga al almacen y soportes </t>
  </si>
  <si>
    <t>Stock bienes y suministors entregados / # de pedidos de bienes y suministros.                                                                                -                                                -No de actas de entrada al almacen / No total de compras realizadas</t>
  </si>
  <si>
    <t>Estado a Marzo 31 de 2021</t>
  </si>
  <si>
    <t>Estado Enero a Marzo 31 de 2021</t>
  </si>
  <si>
    <t>las salidas de almacen e ingresos se realizan mediante la implementacion de los formatos estandarizados, en aplicación del manual de procesos de procedimientos de almacen.
Evideencia. Carpeta archivo de gestion area adminsitativa y financiera, almacen, salidas y entradas de almacen. se realizaron 46 entregas. 
Evideencia. Carpeta archivo de gestion area adminsitativa y financiera, almacen, salidas  de almacen.</t>
  </si>
  <si>
    <t>Estado 1 Abril a Junio 30 de 2021</t>
  </si>
  <si>
    <t>Estado de 1 Julio a Septiembre 31 de 2021</t>
  </si>
  <si>
    <t>Estado de 1 septiembre a diciembre 31 de 2021</t>
  </si>
  <si>
    <t xml:space="preserve">* Por hurto de archivo.              </t>
  </si>
  <si>
    <t>Documentos de archivo con registro historico y/o de vigencias anteriores que no se encuentran fisicamente.</t>
  </si>
  <si>
    <t>Brindar informacion errada.                -Omision de informacion               - Demandas contra el insituto o procedimientos judiciales.             -Sanciones por entes de control.</t>
  </si>
  <si>
    <t>* Formato de control de prestamo.                      * Aplicación de las tablas de retencion.                           * Restringir el acceso a personal no autorizado.</t>
  </si>
  <si>
    <t>* Implementar el formato de control de prestamos.            * Aprobacion y acta de comité IGD de baja de documentos.                                * Adoptar medidas de seguridad para el acceso a las instalaciones.</t>
  </si>
  <si>
    <t xml:space="preserve">Lider de Archivo central </t>
  </si>
  <si>
    <t>* Formato de control de prestamo de docuemntos.                       * Actas de comité.                     * Verificacion del sistema de seguridad de las instalaciones.</t>
  </si>
  <si>
    <t xml:space="preserve"># de documentos prestados/# total de documentos solicitados </t>
  </si>
  <si>
    <t xml:space="preserve">            *  Por dar de baja a documentos sin cumplimiento de tabla de retencion</t>
  </si>
  <si>
    <t>Documentos de archivo  que no se encuentran fisicamente.</t>
  </si>
  <si>
    <t xml:space="preserve">Extravio de documentos </t>
  </si>
  <si>
    <t>Alteracion, extravio o manipulacion de documentos oficiales.</t>
  </si>
  <si>
    <t>* Alteracion de informacion                      * Omision de la informacion.                         * Demandas contra el instituto o procedimientos judiciales.                       * Sanciones por entes de control.</t>
  </si>
  <si>
    <t>Implementar el formato de control de prestamos.                   * documentos foliados, cumplir con los protocolos de solicitud de la informacion.                                   * Restriccion de acceso a personal no autorizado.</t>
  </si>
  <si>
    <t xml:space="preserve">Lider de Archivo Central </t>
  </si>
  <si>
    <t>* Formato de control de prestamo de documentos.</t>
  </si>
  <si>
    <t>Fuerza Mayor</t>
  </si>
  <si>
    <t>Fenomeno Natural (Incendio o Inundación, otros)</t>
  </si>
  <si>
    <t>Perdida de toda la documentación del Archivo Central</t>
  </si>
  <si>
    <t>* Aplicar medidas de prevencion a corto plazo</t>
  </si>
  <si>
    <t>Ubicación de documentos dentro de las estanterias.                                         - Implementar sistema de gestion de seguridad y salud de control de plagas.</t>
  </si>
  <si>
    <t xml:space="preserve">Lider de Archivo central - Jefe adminsitrativa y financiera </t>
  </si>
  <si>
    <t xml:space="preserve">Actas de visita con especificaciones </t>
  </si>
  <si>
    <t># de visitas de control realizadas  /# total de visitas en el año (4)</t>
  </si>
  <si>
    <t xml:space="preserve"> condiciones del almacenamiento y conservacion inadecuados.</t>
  </si>
  <si>
    <t xml:space="preserve">documentacion del archivo central con deterioro en la informacion. </t>
  </si>
  <si>
    <t xml:space="preserve">Perdida de la informacion parcial o total.                                                  -No disponibilidad de la documentacion al requerirse </t>
  </si>
  <si>
    <t>* Revision periodica de la documentacion archivada para detectar cualquier anomalia que pueda deteriorarla</t>
  </si>
  <si>
    <t>Definir documentalmente el control para evitar el deterioro de la documentación.</t>
  </si>
  <si>
    <t xml:space="preserve">Actas de reunion con especificaciones </t>
  </si>
  <si>
    <t>Desconocimiento del del Plan de desarrollo Departamental en lo concerniente a las metas y productos del  Instituto Departamental de deporte y Recreacion del Quindio</t>
  </si>
  <si>
    <t>Proyectos ejecutados de forma inadecuada sin  el debido cumplimiento de las metas del Plan de Desarrollo Departamental</t>
  </si>
  <si>
    <t>Realizar el segumiento mensual de la ejecucion de los proyectos de inversion con respecto a los bancos de programas y proyectos certificados</t>
  </si>
  <si>
    <t>*Realizar la verificacion  que los objetos contractuales sean coherentes al cumplimiento al plan de desarrollo Departamental           
*Realizarel seguimiento y control de los certificados de bancos y programas de proyectos expedidos</t>
  </si>
  <si>
    <t xml:space="preserve">Realizar el respectivo  Seguimiento y control  a los certificados de bancos de programs y proyectos expedidos </t>
  </si>
  <si>
    <t># De Bancos de Proyectos Certficiados/ # De Bancos de Proyectos  solicitados</t>
  </si>
  <si>
    <t>Desconocimiento de los instrumentos de planificacion adoptados a nivel nacional depaertamental e institucional</t>
  </si>
  <si>
    <t>Incumplimientos enla entraga de los informes requeridos por los diferentes entes de control</t>
  </si>
  <si>
    <t>Realizar el seguimiento a los instrumentos de planificacion requeridos , segun el cronograma establecido</t>
  </si>
  <si>
    <t>*Realizar el seguimiento al cronograma de los informes y reportes requeridos por los diferentes entidades publicas</t>
  </si>
  <si>
    <t xml:space="preserve">Reporte de los instrumentos de planificacion  entregados a las diferentes entidades publicas: 
*Mapas de riesgos
*planes de accion
*plan anticorrupcion
*Reportes SPI-DNP
  </t>
  </si>
  <si>
    <t># se reportes en la plataforma SPI-DNP realizados/# de seguimientos porgramados en la vigencia</t>
  </si>
  <si>
    <t># reportes realizados al plan de accion  / # de reportes programados en la vigencia</t>
  </si>
  <si>
    <t># seguimientos al plan anticorrupcion/# de reportes programados en la vigencia</t>
  </si>
  <si>
    <t>Falta de personal idoneo para la formulacion y estructuracion  de los proyectos de inversion del Instituto Departamental de Frporte y Recreacion del Quindio</t>
  </si>
  <si>
    <t xml:space="preserve">Proyectos mal estructurados y sin enfoque al cumplimiento de las metas del Plan de Desarrollo </t>
  </si>
  <si>
    <t>Realizar de manera idonea la estructuracion, formulacion y ajustes de los proyectos, en cumplimiento al plan de desarrollo</t>
  </si>
  <si>
    <t xml:space="preserve">Proyectos formulados en la Metodología MGA,  anexos de los proyectos de inversion, solicitudes de ajustes </t>
  </si>
  <si>
    <t># de ajustes realizados a los proyectos de inversion/ # de proyectos formulados</t>
  </si>
  <si>
    <t>INSTITUTO DEPARTAMENTAL DE DEPORTE Y RECREACION DEL QUINDIO "INDEPORTES QUINDIO".</t>
  </si>
  <si>
    <t xml:space="preserve">             MAPA DE RIESGOS INSTITUCIONAL </t>
  </si>
  <si>
    <t>CONTROL INTERNO</t>
  </si>
  <si>
    <t>Objetivos del Proceso:</t>
  </si>
  <si>
    <t>Asesorar y acompañar a la alta direccion , realizar evaluacion y seguimiento al sistema de gestion integral y fomentar la cultura de control en el Instituto, contribuyendo al mejoramiento de los procesos, al fortalecimiento del sistema de control interno y al logro de los objetivos institutcionales.</t>
  </si>
  <si>
    <t>Estado a septiembre 30 de 2018</t>
  </si>
  <si>
    <t>Estado a diciembre 30 de 2018</t>
  </si>
  <si>
    <t>*Funcionarios sin conocimientos.
*Relaciones interpersonales dentro del Insituto.</t>
  </si>
  <si>
    <t>Auditorias programadas con influencia en visitas y resultados.</t>
  </si>
  <si>
    <t>*Consolidación de prácticas autocrátricas en la selección de áreas y procesos a controlar.
*Impunidad que favorece a los corruptos.
*Pérdida de recursos y de confiabilidad.</t>
  </si>
  <si>
    <t>*Verificacion del comité de Control Institucional de Coordiancion de C.I.
*Aplicar el estatuto de auditorio interna</t>
  </si>
  <si>
    <t>Asumir el riesgo</t>
  </si>
  <si>
    <t xml:space="preserve">*Establecer metodología definiendo estatuto de auditoria interna. 
*Actas de vericacion en comité C.I.C.I. </t>
  </si>
  <si>
    <t>Control Interno</t>
  </si>
  <si>
    <t xml:space="preserve">*Resolucion Estatuto de auditoria interna.
*Informe final de auditoria. 
*Acta de verificacion de comité C.I.C.I. </t>
  </si>
  <si>
    <t># de auditorias verificadas realizadas/# de auditorias  proyectadas</t>
  </si>
  <si>
    <t>En cumplimeinto al plan anual e auditorias de la vigencia 2018 aprobado por el comitie de CICI, al codigo de etica del auditor  adoptado mediente resocluion 055 de 22 marzo de 2018 y el estatuto de audotira interna mediante resolucion 019 del 14 de febrero de 2018, se programaron 5 auditorias para la vigencia de las cuales al 30 de octubre de 2018  se ha realizado 2 que son la de Gestion juridica que incluye los procesos (contratacion., Defensa  judicial e investigacion disciplinaria), la de Almacen, y se proceso a iniciar la auditoria de archivo el 16 de octubre de 2018 la cual a la fecha esta en curso de revision. las evidencias reposan en la carpeta llamada Audiorias internas procesos de la oficina de contorl interno.</t>
  </si>
  <si>
    <t>En cumplimeinto al plan anual e auditorias de la vigencia 2018 aprobado por el comitie de CICI, al codigo de etica del auditor  adoptado mediente resocluion 055 de 22 marzo de 2018 y el estatuto de audotira interna mediante resolucion 019 del 14 de febrero de 2018, se programaron 5 auditorias para la vigencia de las cuales al 30 de diciembre de 2018  se ha realizado 5 que son:  1. Auditoria Gestion juridica realizada el 01 de junio de 2018, esta se compone por contratacion, defensa judicial, investigacion disciplinaria.                                                       2. Auditoria Almacen: realizada 01 de noviembre de 2018.                                                 3. Auditoria Archivo centraol y de gestion: realizada el 22 de noviembre de 2018     4. Auditoria Gestion del deportes, recreacion y la actividad fisica: realizada el 12 diciembre de 2018, incluye los 6 programas misionales.                                          5. Auditoria Financiera: realizada el 28  de diciembre incluye los procesos de contabilidad presupuesto y tesoreria.. las evidencias reposan en la carpeta llamada Audiorias internas procesos de la oficina de contorl interno.</t>
  </si>
  <si>
    <t>Por carga excesiva de trabajo o falta de tiempo</t>
  </si>
  <si>
    <t>Informe final de Auditoria realizado sin socializacion al lider del proceso.</t>
  </si>
  <si>
    <t>* Que los Dueños del proceso evaluado, no cuenten con retroalimentación del mismo a través de la evaluación independiente de la Oficina de ControI Interno.                           
*Que las recomendaciones dadas no sean  tenidas encuentas para acciones de mejorar</t>
  </si>
  <si>
    <t>*Enviar informe definitivo al área competente con las observaciones y oportunidades de mejorameinto propuestas.</t>
  </si>
  <si>
    <t>Reducir el riesgo</t>
  </si>
  <si>
    <t>Reunión de seguimiento a la ejecución del Programa Anual de Auditoría Interna Independiente.
Implementacion del estatuto de auditoria interna</t>
  </si>
  <si>
    <t xml:space="preserve">Acta de notificacion de de auditoria. </t>
  </si>
  <si>
    <t># de informes finales de auditorias socializados/# de total de auditorias realizadas.</t>
  </si>
  <si>
    <t>En cumplimeinto al plan anual e auditorias de la vigencia 2018 aprobado por el comitie de CICI, al codigo de etica del auditor  adoptado mediente resocluion 055 de 22 marzo de 2018 y el estatuto de audotira interna mediante resolucion 019 del 14 de febrero de 2018, a la fecha  se ha realizado 2 que son la de Gestion juridica que incluye los procesos (contratacion., Defensa  judicial e investigacion disciplinaria) y la de Almacen los cuales cuenta con acta de cierre de la audotira y con la notificacion a los lideres de los procesos de los resultados finales y en dicha reunicon se dan a conocer la recomendaciones, las actas se encuentran firmadas, igual el informe final de auditoria se socializa al gerente general medieante correo electronico, como tambien se lleva los resultados al comite CICI.</t>
  </si>
  <si>
    <t>En cumplimeinto al plan anual e auditorias de la vigencia 2018 aprobado por el comitie de CICI, al codigo de etica del auditor  adoptado mediente resocluion 055 de 22 marzo de 2018 y el estatuto de audotira interna mediante resolucion 019 del 14 de febrero de 2018, a la fecha  se cumplio en su totalidad con la realizacion de los informes finales de las 7 auditorias realizadas a los procesos como son  Gestion juridica que incluye los procesos (contratacion., Defensa  judicial e investigacion disciplinaria), Almacen, archivo, gestion del deportes, recreacio ny la actividad y financiera, las cuales cuentan con acta de cierre de la audotira y con la notificacion a los lideres de los procesos de los resultados finales y en dicha reunicon se dan a conocer la recomendaciones, las actas se encuentran firmadas, igual el informe final de auditoria se socializa al gerente general medieante correo electronico, como tambien se lleva los resultados al comite CICI.</t>
  </si>
  <si>
    <t>Deficiente cultura de la autoevaluación y el control</t>
  </si>
  <si>
    <t xml:space="preserve">Areas del instituto implementadas sin formentar la cultura de autocontrol </t>
  </si>
  <si>
    <t>Que el Sistema de Control Interno no responda a las expectativass de integración de las distintas dependencias de la Entidad a partir del fomento de la cultura del autocontrol. Trabajo descoordinado entre las diferentes dependencias. Evaluación poco confiable sobre el Sistema de Control Interno</t>
  </si>
  <si>
    <t xml:space="preserve"> 
*Capacitaciones orientadas al fomento de la cultura de autocontrol     
*Plan de accion de CI</t>
  </si>
  <si>
    <t xml:space="preserve"> 
Incluir dentro del programa de capacitaciones, formaciones dirigidas al fomento de la cultura de autocontrol.
Dar cumplimiento a las capacitaciones que se programen y evaluar la eficacia de las mismas</t>
  </si>
  <si>
    <t xml:space="preserve">Actas de Reuniones de capacitaciones </t>
  </si>
  <si>
    <t># de asesorias brindadas/# total de dependencias</t>
  </si>
  <si>
    <t xml:space="preserve">A la fecha no se han realizado capacitaciones orientadas al fomento de la cultura de autoricontrol en cumplimiento al plan de accion de CI, pero se ha orientado a los diferntes lideres de los procesos en todo lo referente a la administracion del riesgo, acompañamiento en los distintos comites realizados en lo que va de la vigencia </t>
  </si>
  <si>
    <t>Desconocmiento de la normatividad,  falta de cultura de planeacion y organización.</t>
  </si>
  <si>
    <t xml:space="preserve">Informes de ley obligatorios sin presentacion oportuna </t>
  </si>
  <si>
    <t>Las recomendaciones urgentes no se aplican. No se toman decisiones oportunas. Resultan informes no confiables. Establecimiento de sanciones disciplinarias y/o pecunarias por parte de los entes de control</t>
  </si>
  <si>
    <t xml:space="preserve">*Plan de Actividades de la Oficina de Control Interno </t>
  </si>
  <si>
    <t>Definición y ejecución del Plan de Actividades de la Oficina de Control Interno
Definición y ejecución del Cronograma de Auditorías</t>
  </si>
  <si>
    <t xml:space="preserve">Informes presentados con sellos de radicacion, link de publicacion cuando se requiera. </t>
  </si>
  <si>
    <t># de informes presentados de forma oportuna/# total de informes programados  por ley.</t>
  </si>
  <si>
    <t>con corte al 30 de septiembre de 2018 vamos con un cumpliento de los informes d eley presentados de 72% de 9 informes que se tienen programadas por nomatividad en el plan anual de auditoria, cada uno se a presentado de acuerdo a su periodiciadad, para la vigencia se tiene que presentar en distitnas fechas al año para un total de 19 informes de los cuales van 14 en forma oportuna dentro de los plazos establecidos por ley.</t>
  </si>
  <si>
    <t>con corte al 30 de diciembre de 2018 vamos con un cumpliento de los informes de ley presentados de 83% de 9 informes que se tienen programadas por nomatividad en el plan anual de auditoria, cada uno se a presentado de acuerdo a su periodiciadad, para la vigencia se tiene que presentar en distitnas fechas al año para un total de 19 informes de los cuales van en  totalidad  en forma oportuna dentro de los plazos establecidos por ley, el 100% se cumple en el mes de enero de 2019 que se rinden los ultimos peridos de cierrre.</t>
  </si>
  <si>
    <t xml:space="preserve">Guardado en: </t>
  </si>
  <si>
    <t>D:\CONTROL INTERNO\DOCUMENTOS 2020\4. MAPA DE RIESGOS\Mapa Riesgos 2020\1. Actualizacion y suscripcion 06 Marzo 2020</t>
  </si>
  <si>
    <t>D:\CONTROL INTERNO\DOCUMENTOS 2021\4. MAPA DE RIESGOS Y SEGUIMIENTOS\6. Mapa riesgos control interno</t>
  </si>
  <si>
    <t xml:space="preserve">DEFENSA JUDICIAL - INVESTIGACION DISCIPLINARIA </t>
  </si>
  <si>
    <t xml:space="preserve">Representar al Instituto Departamental  de Deporte y Recreacion del Quindio "Indeportes Quindio"  en los procesos judiciales en los que la entidad es demandada o demandante, realizando las correspondientes acciones judiciales  para la defensa de sus intereses  asi como atender los asuntos jurídicos  puestos a su concideracion  tramitandolos conforme a su naturaleza y disposiciones legales aplicables.   </t>
  </si>
  <si>
    <t>RESPUESTA</t>
  </si>
  <si>
    <t>Estado a marzo 30 de 2021</t>
  </si>
  <si>
    <t>Estado a junio 30 de 2020</t>
  </si>
  <si>
    <t>Estado a septiembre 30 de 2020</t>
  </si>
  <si>
    <t>Estado a diciembre 30 de 2020</t>
  </si>
  <si>
    <t xml:space="preserve">AVANCE EN PORCENTAJE </t>
  </si>
  <si>
    <t xml:space="preserve">
 Dar respuesta a requerimientos judiciales fuera de los terminos legales .</t>
  </si>
  <si>
    <t xml:space="preserve">Procesos Judiciales adelantados con vencimiento de terminos </t>
  </si>
  <si>
    <t>Detrimento patrimonial por pérdida de demandas.</t>
  </si>
  <si>
    <t xml:space="preserve">Revision semanal de los procesos para que se cumple en terminos legales todos sus procedimientos </t>
  </si>
  <si>
    <t xml:space="preserve">
Realizar y actualizar el seguimiento del estado  actual  de los procesos  judiciales de acuerdo a los términos establecidos por el juzgados  en sus diferentes etapas procesales </t>
  </si>
  <si>
    <t>Mensual</t>
  </si>
  <si>
    <t xml:space="preserve">Defensa judicial </t>
  </si>
  <si>
    <t xml:space="preserve">Oficio de respuesta a las solicitudes judiciales de conformidad con la etapa en la que se encuentre el proceso.
Documentos que se generan por la actuación correspondiente del proceso (contestación a la demanda, alegatos de conclusión, entre otros) 
Acta de asistencia a las audiencias programadas por el juzgado </t>
  </si>
  <si>
    <t># de procesos adelantados sin vencimiento de términos / total de procesos judiciales que adelanta la Institución</t>
  </si>
  <si>
    <t xml:space="preserve">El proceso judicial  se encuentra suspendido sus términos procesales a causa de la emergencia pública declarada por el Gobierno Nacional con ocasión al COVID-19, a partir del 16 de marzo hasta el día el 1 de julio de 2020. 
</t>
  </si>
  <si>
    <t xml:space="preserve">El Instituto cuenta con un proceso judicial de Nulidad y Restablecimiento del Derecho en su contra  interpuesto por el señor Erick Alberto Gamero Vega, identificado con cédula de ciudadanía número 7.603.987, donde su ultima actuación procesal fue la respuesta a las excepciones en octubre de 2019. se encuentra pendiente de que el juzgado fije fecha para audiencia inicial. </t>
  </si>
  <si>
    <t xml:space="preserve">Indebida representacion judicial y negligencia por parte del abogado responsable </t>
  </si>
  <si>
    <t xml:space="preserve">Sentecias resolutivas en contra del insituto sin apelar </t>
  </si>
  <si>
    <t xml:space="preserve">Asumir completamente el valor de la sentencia, Detrimento patrimonial </t>
  </si>
  <si>
    <t xml:space="preserve">Seguimiento a las etapas del proceso judicial.
Hacer uso de los recursos a que hayn lugar  en el momento procesal oportuno. </t>
  </si>
  <si>
    <t xml:space="preserve">Realizar las actuaciones y la representación  que se generen en cada etapa del proceso judicial </t>
  </si>
  <si>
    <t>Contestación de la demanda.
Memorial alegatos de conclusión
Acta de asistencia a las audiencias programadas por el juzgado 
Oficio Memorial de interposicion del recurso a que haya lugar.</t>
  </si>
  <si>
    <t xml:space="preserve"># de actuaciones realizadas en el proceso judicial / # de actuaciones programadas en le proceso judicial </t>
  </si>
  <si>
    <t>Durante este periodo no hubo sentencias</t>
  </si>
  <si>
    <t>En este orden de ideas, una vez analizada y estudiado se determinó su archivado mediante Auto del 17 de Julio de 2020</t>
  </si>
  <si>
    <t>______________________</t>
  </si>
  <si>
    <t>_____________________</t>
  </si>
  <si>
    <t>CONTRATACION</t>
  </si>
  <si>
    <t xml:space="preserve">Gestionar los procesos contractuales bajo las modalidades de selección que establece la Ley, acorde con el plan anual de adquisiciones aprobado para cada vigencia en cumplimiento de la mision de la entidad. </t>
  </si>
  <si>
    <t>Estado a junio 30 de 2021</t>
  </si>
  <si>
    <t>Estado a septiembre 30 de 2021</t>
  </si>
  <si>
    <t>Estado a diciembre 30 de 2021</t>
  </si>
  <si>
    <t>Premura en el proceso de contratación por necesidades del servicio</t>
  </si>
  <si>
    <t xml:space="preserve">Contratos celebrados con falta de requisitos legales </t>
  </si>
  <si>
    <t>Consecuencias legales y judiciales para el ordenador del Gasto y para la entidad</t>
  </si>
  <si>
    <t xml:space="preserve">Lista de chequeo de los contratos celebrados en la entidad con base en el manual de contratacion y la normatividad vigente que regula la contratación estatal.
Informe de verificación de idoneidad y cumplimiento de los requisitos legales para celebrar el contrato, de conformidad con la idoneidad y experiencia establecida en los estudios previos. 
Informe de evaluación de propuestas </t>
  </si>
  <si>
    <t>Aplicar listas de chequeo acorde con la normatividad vigente y el manual de contratacion actualizados cuando se requiera.
Realizar el informe de verificación de idoneidad y cumplimiento de requisitos en atención a lo establecido en los estudios previos y de conformidad con los documentos allegados por el contratista.
Realizar la evaluación de las propuestas de conformidad con lo establecido en la invitación pública y/o pliego de condiciones definitivo.</t>
  </si>
  <si>
    <t xml:space="preserve">Oficina Juridica </t>
  </si>
  <si>
    <t xml:space="preserve">Lista de chequeo diligenciada,  informe de verificación e idoneidad, evaluación del comité evaluador,  Contrato revisado </t>
  </si>
  <si>
    <t># de contratos que contenga lista de chequeo, informe de verificación o evaluación del comité implementada /# total de de contratos celebrados</t>
  </si>
  <si>
    <t>Retardo en la entrega de los documentos contractuales</t>
  </si>
  <si>
    <t xml:space="preserve">Procesos contractuales publicados con fallas en el publicacion de la documentacion </t>
  </si>
  <si>
    <t xml:space="preserve">Consecuencias legales para ordenador del gasto de la entidad., hallazgos de entes de control </t>
  </si>
  <si>
    <t>Plataformas SECOP y SIA Observa</t>
  </si>
  <si>
    <t xml:space="preserve">Entregar a tiempo los documentos contractuales por parte de los dolientes (juridica, supervisores) para su Publicación en las plataformas dentro de los términos establecidos para tal fin. </t>
  </si>
  <si>
    <t>Oficina juridica
Contratista de apoyo Sistemas 2</t>
  </si>
  <si>
    <t xml:space="preserve">Plataformas SECOP y SIA Observa. 
Informe  de seguimiento de publicaciones mensual </t>
  </si>
  <si>
    <t># de contratos publicados correctamente / # total de contratos celebrados</t>
  </si>
  <si>
    <t xml:space="preserve">DEPORTE ASOCIADO </t>
  </si>
  <si>
    <t>Apoyar los procesos deportivos, técnicos y administrativos de las ligas del Quindío y en competencias federadas, para mejorar el posicionamiento deportivo del departamento a nivel nacional; propendiendo por la promoción y masificación deportiva a través de ligas, clubes e instituciones educativas, y demás.</t>
  </si>
  <si>
    <t>Estado a 01 de Enero a 31 de Marzo de 2021</t>
  </si>
  <si>
    <t>AVANCE EN %</t>
  </si>
  <si>
    <t xml:space="preserve">Falta de interés de las ligas y organización
Desconocimiento de la normatividad vigente.                            </t>
  </si>
  <si>
    <t>Ligas del Dpto Existentes sin apoyo porque no estan constituidas legalmente.</t>
  </si>
  <si>
    <t>* No participación de los deportistas en eventos federados.  
* La no representación del Departamento en las justas deportivas de carácter nacional e internacional.</t>
  </si>
  <si>
    <t xml:space="preserve">Asesorías y acompañamientos técnica, jurídica y financiera a las ligas deportivas.                      </t>
  </si>
  <si>
    <t>*Capacitaciones en la normatividad. (Gestion colderpotes) . 
 *Asesorias personalizadas en cada una de las disciplinas deportivas (si lo requieren). 
*Acompañamiento en las diferentes asambleas en el desarrollo de cada uno de sus procesos (si lo requieren)</t>
  </si>
  <si>
    <t>Jefe área técnica y Tecnico deporte asociado</t>
  </si>
  <si>
    <t xml:space="preserve">*Actas asistencias tecnicas   realizadas a los organismos deportivos
</t>
  </si>
  <si>
    <t xml:space="preserve"># de ligas Atendidas / # total de ligas del departamento de Quindio, </t>
  </si>
  <si>
    <t>Poco control en la revisión de los documentos legales de los deportistas</t>
  </si>
  <si>
    <t>Deportistas con apoyos sin estar legalmente vinculados a una liga o club</t>
  </si>
  <si>
    <t>* Perdida del proceso deportivo y los recursos invertidos en el deportistas. 
* Poca participacion del Departamento en  en las competencias nacionales e internacionales</t>
  </si>
  <si>
    <t>Exigir a los deportistas la inscripción a la liga y el paz y salvo si son de otras ciudades.   
Caracterización del proceso. Cumplimento de lleno de requisitos legales.</t>
  </si>
  <si>
    <t xml:space="preserve">*Caracterizar el proceso.           * Afiliciacion al club y a la liga  </t>
  </si>
  <si>
    <t xml:space="preserve">Actas comision tecnica
Conceptos tecnicos de los deportistas 
.                                                  </t>
  </si>
  <si>
    <t># de deportistas de alto rendimiento y de  rendimiento apoyados  / # total de deportistas competitivos  el departamentode Quindio</t>
  </si>
  <si>
    <t>___________________</t>
  </si>
  <si>
    <t>________________________</t>
  </si>
  <si>
    <t>Recibió</t>
  </si>
  <si>
    <t>D:\CONTROL INTERNO\DOCUMENTOS 2020\4. MAPA DE RIESGOS\Mapa Riesgos 2020\1. Actualizacion y suscripcion 06 marzo 2020</t>
  </si>
  <si>
    <t>JUEGOS INTERCOLEGIADOS (SUPERATE)</t>
  </si>
  <si>
    <t>Desarrollar unos Juegos Intercolegiados para todos los municipios del Departamento del Quindío, con el ánimo de concientizar a rectores, profesores y estudiantes de la práctica deportiva extraescolar incrementando y fortaleciendo la reserva deportiva del Departamento.</t>
  </si>
  <si>
    <t>*Falta de interes debido  a la emergencia sanitaria a causa del Covid - 19 , a nivel mundial, por parte de los responsables de las InstitucionesEducativas  y estudiantes.    
*Realización de los eventos  con todos los protocolos de bioseguridad</t>
  </si>
  <si>
    <t xml:space="preserve">Instituciones educativas beneficiadas que no se inscriben en las diferentes               disciplinas deportivas.  
*Poca participación de los deportistas de las diferentes instituciones  a los juegos intercolegiados                  </t>
  </si>
  <si>
    <t>*No participacion del departamento en las fases regionales y nacionales.
*No  cumplimientyo de metas del instituto.</t>
  </si>
  <si>
    <t xml:space="preserve">*Hacer convocatorias y socializaciones en los diferntes colegios.
*Hacer seguiemitno constante en el proceso de inscripcion.                                       </t>
  </si>
  <si>
    <r>
      <t xml:space="preserve">
</t>
    </r>
    <r>
      <rPr>
        <sz val="11"/>
        <rFont val="Calibri"/>
        <family val="2"/>
        <scheme val="minor"/>
      </rPr>
      <t>socializacion sobre los beneficios  de la participación de los deportistas a el programa.</t>
    </r>
  </si>
  <si>
    <t xml:space="preserve">*Lider Area Tecnica *Tecnica juegos intercolegiados </t>
  </si>
  <si>
    <t>Registro de los deportistas inscritos en la plata forma del Ministerio del deporte.</t>
  </si>
  <si>
    <t># de deportistas inscritos / # de deportistas proyectados.</t>
  </si>
  <si>
    <t xml:space="preserve">*Los escenarios  deportivos no se encuentran en optimas condiciones para la realización de las diferentes prácticas  deportivas </t>
  </si>
  <si>
    <t>*Dificultad para la realización  de las diferentes fases del programa juegos Intercolegiados.</t>
  </si>
  <si>
    <t xml:space="preserve">*No realizacion del evento.
*El no cumplimiento de metas.        </t>
  </si>
  <si>
    <t xml:space="preserve">*Solicitud por escrito de escenarios con antelacion.   
*Trabajo articulado con directores de institutos de deporte municipales .                              </t>
  </si>
  <si>
    <t>Garantizar la participación  de  los deportistas  en las diferentes fases.</t>
  </si>
  <si>
    <t>Programaciones  de las diferentes disciplinas deportivas realizadas.</t>
  </si>
  <si>
    <t># de disciplinas deportivas inscritas / # de disciplinas deportivas proyectadas.</t>
  </si>
  <si>
    <t>___________________________</t>
  </si>
  <si>
    <t xml:space="preserve">DEPORTE FORMATIVO, DEPORTE SOCIAL COMUNITARIO Y JUEGOS TRADICIONALES </t>
  </si>
  <si>
    <t>Asesorar los municipios del departamento del Quindío mediante solicitudes de carácter técnico, administrativo y financiero para las escuelas deportivas, según los requerimientos, fortaleciendo los procesos del deporte formativo y la reserva deportiva orientadas a los altos logros El Departamento del Quindío ha adelantado programas de deporte social comunitario como los Juegos deportivos de integración afrocolombiano y Palanqueros y Raizales realizados y los II juegos recreativos comunales departamentales, y constantemente apoya eventos en temas de inclusión al deporte social comunitario y la recreación en diferentes grupos poblacionales.</t>
  </si>
  <si>
    <t xml:space="preserve">* Horario no se ajusta alas disponibildiades de tiempo de la poblacion. 
*las actividades a desarrollar no son de su interes.
                            *Incumplimiento por parte de los                      promotores deportivos.      
*Las distancias de las locaciones </t>
  </si>
  <si>
    <t>Poblacion beneficiada que no paticipa en los juegos de deporte social y comunitario.</t>
  </si>
  <si>
    <t>* Actvidiades que no tiene mayor impacto en la comunidad.                            * Incumplimiento de meta.</t>
  </si>
  <si>
    <t>*Reuniones de sensbilidacion y organización con la comunidad.  
*Seguimiento a las actividades realizadas.</t>
  </si>
  <si>
    <t xml:space="preserve">Desarrollos de las actividades en el tiempo de libre de la gente. 
Reuniones periodicas de concertacion de los deportes a desarrollo </t>
  </si>
  <si>
    <t>Lider area tecnica - lider Deporte social y comunitario</t>
  </si>
  <si>
    <t xml:space="preserve">*Listados de assitencias.
*Actas de reuniones 
*Oficios.
*Cronograma de activdades </t>
  </si>
  <si>
    <t xml:space="preserve">#de eventos desarrollados # de eventos proyectados </t>
  </si>
  <si>
    <t>*Desconocimiento de los programas ofertados a los Municipios por Indeportes Quindio.
*Poca difusion de los programas ofertados a la comunidad</t>
  </si>
  <si>
    <t>Poca participacion de los grupos poblacionales que, por diferentes variables, poseen mayores niveles de vulnerabilidad en comparación a otros, y que se encuentran soportados y priorizados en la legislación colombiana.</t>
  </si>
  <si>
    <t>*Pocos espacios para la participacion de las actividades programadas.
*Dificultad de la poblacion para el traslado de las actividades programadas</t>
  </si>
  <si>
    <t xml:space="preserve">*Articular con los muncipios.  
*Realizar asesorias a los municipios.  
*Planiificacion de los recursos disponibles                   </t>
  </si>
  <si>
    <t>Concertacion con la comunidad sobre los  sitios a desarrollar las actividades.
Programar con los Municipios sobre el prestamo de los espacios para grarantizar el desarrollo de las actividades en los diferentes Municipios del Departamento</t>
  </si>
  <si>
    <t>Coordinadora area Tecnica</t>
  </si>
  <si>
    <t>*Actas de reunion
*Registros fotograficos
*Crontrol de asistencia</t>
  </si>
  <si>
    <t>#Municipios intervenidos/ # Municipios programados</t>
  </si>
  <si>
    <t>________________</t>
  </si>
  <si>
    <t>_____________</t>
  </si>
  <si>
    <t>RECREACION PARA EL BIEN COMUN.</t>
  </si>
  <si>
    <t>Apoyar de forma articulada el desarrollo de programas, buscando fomentar el liderazgo social entre los jóvenes del departamento del Quindio con el fin de promover espacios lúdicos y recreativos para el aprovechamiento del tiempo libre y afianzamiento de valores, que ofrece a los niños y jóvenes un contacto directo con el medio natural a partir del conocimiento del mismo y sus posibilidades, propiciando el desarrollo de habilidades técnicas necesarias para afrontar experiencias del diario vivir.</t>
  </si>
  <si>
    <t>*Baja convocatoria por parte de los monitores. 
*Escasa articulacion con los entes municipales.
*Incumplimiento por parte de los promotores deportivos.     
*Las actividades a desarrollar no son de su interes.
*Poca idoneidad de los monitores para el desarrollo de programas, campamentos juveniles y nuevo comienzo.</t>
  </si>
  <si>
    <t>Baja participacion de la poblacion a beneficiar de los programas recreativos que convoca la entidad.</t>
  </si>
  <si>
    <t>*Desinteres de la poblacion para la participacion en actividades recreativas.   
                         *Incumplimiento de meta.</t>
  </si>
  <si>
    <t>*Reuniones informativas de socializacion y sensibilizacion de los programas del insituto dirigida a lideres y principales actores en los diferentes municipios.       
*Seguimiento y control a las actividades realizadas.</t>
  </si>
  <si>
    <t xml:space="preserve">*Reuniones de concertacion de las actividades a desarrollar con la comunidad objetivo 
*Desarrollo de plan de trabajo y plan clase de las actividades a desarrollar durante la vigencia 2021.
                                        </t>
  </si>
  <si>
    <t>Coordinadora Area Tecnica</t>
  </si>
  <si>
    <t xml:space="preserve">
*Actas de reunion y listados de asistencia 
*Cronograma de actividades.
*Registro fotografico
</t>
  </si>
  <si>
    <t>#de poblacion impactada en el Departamento # de poblacion  proyectada atender en el Departamento</t>
  </si>
  <si>
    <t xml:space="preserve">HABITOS Y ESTILODE VIDA SALUDABLE </t>
  </si>
  <si>
    <t>Articular e implementar proyectos que generen alternativas de recreación para la ocupación del tiempo libre y actividad física para la promoción de hábitos y estilos de vida saludables para la prevención de enfermedades crónicas no transmisibles en toda la población Quindiana.</t>
  </si>
  <si>
    <t xml:space="preserve">*Personal seleccionado poco calificado para el desarrollo de las actividades programadas
*Los lineamientos del programa desde el ministerio del deporte  originan baja cobertura </t>
  </si>
  <si>
    <t xml:space="preserve">Bajo impacto  esperado hacia la comunidad a beneficiar en las actividades del programa de habitos y estilos de vida saludable </t>
  </si>
  <si>
    <t xml:space="preserve">*No se puede desarrollar el programa bajo los lineamientos establecidos segun las restricciones dadas por el gobierno nacional sobre la emergencia sanitaria COVID -19.                           
*No cumplimiento de metas planteadas en el cronograma de actividades del equipo HEVS                                              </t>
  </si>
  <si>
    <t>*Reuniones informativas de socializacion y sensibilizacion del programa del instituto dirigida a lideres  y principales actores en los diferentes municipios.                           
*Revision de informes entregados por los monitores  HEVS                          
*Seguimiento y control a las actividades realizadas                                  
*Realizar periodicamente pruebas fisicas a los monitores.</t>
  </si>
  <si>
    <t>*Realizar actividades  de habitos y estilo de vida saludables a las comunidades del Departamento del Quindio
*Programar el Desarrollo de las actividades en el tiempo de libre que tiene la comunidad                                    
*Articulacion con diferentes entidades publicas y/o privadas con el fin de promover los habitos y estilos de vida saludable .</t>
  </si>
  <si>
    <t>Profesional Universitario Area Tecnica</t>
  </si>
  <si>
    <t>*Registro de conformacion de los grupos regulares en los Municipios                          
*Registro fotograficos de las actividades realizadas en los Municipios
*Registro de asistencia sobre el fomento a los habitos y estilos de vida saludable en las entidades publico/privadas</t>
  </si>
  <si>
    <t>#Municipios impactados con habitos y estilo de vida saludables / # de municipios porgramados con habitos y estilo de vida saludables</t>
  </si>
  <si>
    <t>Se atendieron todos los municipios con una atencion por municpio de 40 personasl, hicieron actividades regulares y no regulares,  la evidencia no esta complentamente organizada se pide mayor control para el ultimo seguimeinto al 30 diciembre de 2018</t>
  </si>
  <si>
    <t>Se atendieron todos los municipios con una atencion por municpio de 40 personasl, hicieron actividades regulares con calarca 3 grupos circasia 4 grupos tebaida 5 grupos, montenegro 6 y quimbaya 2  para un total de poblacion de 987 personas atendidas y no regulares en calarca 2, circasia 1, tebaida 1 y montengro 1 para un total de poblacion de 257 personas atendidas,  encuanto a eventos realizados en quimbaya 9 calarca 13 tebaida 12 y montengro 7 para un total de 9,711 personas participantes , se atendieron en asesorias: 7 en quimbaya, calarca 8 y en circasia 7 para un total de 3,028 personas asesoradas en consejerias hogares: quimbaya 6 calarca 7 y circasia 7 para un total de 72 personas asesoradas, capacitaciones: se realizon una capacitacion con los municipios de armniaca, carlarca crficasias genova montengro quimbaya y salento donde particparon 112 asistentas y se graduraon 35</t>
  </si>
  <si>
    <t>D:\CONTROL INTERNO\DOCUMENTOS 2019\4. MAPA DE RIESGOS\Mapa Riesgos 2019\1. Actualizacion y suscripcion 30 abril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</si>
</sst>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
  </numFmts>
  <fonts count="44" x14ac:knownFonts="1">
    <font>
      <sz val="11"/>
      <color theme="1"/>
      <name val="Calibri"/>
      <family val="2"/>
      <scheme val="minor"/>
    </font>
    <font>
      <sz val="11"/>
      <color theme="1"/>
      <name val="Calibri"/>
      <family val="2"/>
      <scheme val="minor"/>
    </font>
    <font>
      <b/>
      <sz val="11"/>
      <color theme="1"/>
      <name val="Calibri"/>
      <family val="2"/>
      <scheme val="minor"/>
    </font>
    <font>
      <sz val="9"/>
      <name val="Arial"/>
      <family val="2"/>
    </font>
    <font>
      <b/>
      <sz val="9"/>
      <name val="Arial"/>
      <family val="2"/>
    </font>
    <font>
      <sz val="12"/>
      <color theme="1"/>
      <name val="Calibri"/>
      <family val="2"/>
      <scheme val="minor"/>
    </font>
    <font>
      <b/>
      <sz val="12"/>
      <color theme="1"/>
      <name val="Calibri"/>
      <family val="2"/>
      <scheme val="minor"/>
    </font>
    <font>
      <b/>
      <i/>
      <sz val="9"/>
      <name val="Arial"/>
      <family val="2"/>
    </font>
    <font>
      <b/>
      <sz val="12"/>
      <name val="Arial"/>
      <family val="2"/>
    </font>
    <font>
      <b/>
      <sz val="8"/>
      <name val="Arial"/>
      <family val="2"/>
    </font>
    <font>
      <sz val="20"/>
      <color rgb="FFFF0000"/>
      <name val="Calibri"/>
      <family val="2"/>
      <scheme val="minor"/>
    </font>
    <font>
      <b/>
      <sz val="10"/>
      <name val="Arial"/>
      <family val="2"/>
    </font>
    <font>
      <b/>
      <sz val="10"/>
      <color theme="1"/>
      <name val="Calibri"/>
      <family val="2"/>
      <scheme val="minor"/>
    </font>
    <font>
      <b/>
      <sz val="18"/>
      <name val="Arial"/>
      <family val="2"/>
    </font>
    <font>
      <sz val="14"/>
      <color theme="1"/>
      <name val="Calibri"/>
      <family val="2"/>
      <scheme val="minor"/>
    </font>
    <font>
      <sz val="16"/>
      <color theme="1"/>
      <name val="Calibri"/>
      <family val="2"/>
      <scheme val="minor"/>
    </font>
    <font>
      <b/>
      <sz val="16"/>
      <color theme="1"/>
      <name val="Calibri"/>
      <family val="2"/>
      <scheme val="minor"/>
    </font>
    <font>
      <b/>
      <sz val="22"/>
      <color theme="1"/>
      <name val="Calibri"/>
      <family val="2"/>
      <scheme val="minor"/>
    </font>
    <font>
      <b/>
      <sz val="20"/>
      <color theme="1"/>
      <name val="Calibri"/>
      <family val="2"/>
      <scheme val="minor"/>
    </font>
    <font>
      <b/>
      <sz val="16"/>
      <color theme="2" tint="-0.89999084444715716"/>
      <name val="Candara"/>
      <family val="2"/>
    </font>
    <font>
      <sz val="10"/>
      <name val="Arial"/>
      <family val="2"/>
    </font>
    <font>
      <sz val="11"/>
      <color rgb="FF000000"/>
      <name val="Arial"/>
      <family val="2"/>
    </font>
    <font>
      <sz val="11"/>
      <name val="Arial"/>
      <family val="2"/>
    </font>
    <font>
      <sz val="11"/>
      <color rgb="FFFF0000"/>
      <name val="Calibri"/>
      <family val="2"/>
      <scheme val="minor"/>
    </font>
    <font>
      <sz val="24"/>
      <color rgb="FFFF0000"/>
      <name val="Calibri"/>
      <family val="2"/>
      <scheme val="minor"/>
    </font>
    <font>
      <b/>
      <sz val="14"/>
      <name val="Arial"/>
      <family val="2"/>
    </font>
    <font>
      <sz val="16"/>
      <color rgb="FFFF0000"/>
      <name val="Calibri"/>
      <family val="2"/>
      <scheme val="minor"/>
    </font>
    <font>
      <b/>
      <sz val="11"/>
      <name val="Arial"/>
      <family val="2"/>
    </font>
    <font>
      <b/>
      <u/>
      <sz val="11"/>
      <name val="Arial"/>
      <family val="2"/>
    </font>
    <font>
      <sz val="20"/>
      <color theme="1"/>
      <name val="Calibri"/>
      <family val="2"/>
      <scheme val="minor"/>
    </font>
    <font>
      <sz val="18"/>
      <color rgb="FFFF0000"/>
      <name val="Calibri"/>
      <family val="2"/>
      <scheme val="minor"/>
    </font>
    <font>
      <b/>
      <sz val="22"/>
      <color theme="2" tint="-0.89999084444715716"/>
      <name val="Candara"/>
      <family val="2"/>
    </font>
    <font>
      <i/>
      <sz val="9"/>
      <name val="Arial"/>
      <family val="2"/>
    </font>
    <font>
      <i/>
      <sz val="11"/>
      <color theme="1"/>
      <name val="Calibri"/>
      <family val="2"/>
      <scheme val="minor"/>
    </font>
    <font>
      <sz val="12"/>
      <color theme="1"/>
      <name val="Arial"/>
      <family val="2"/>
    </font>
    <font>
      <i/>
      <sz val="14"/>
      <color theme="1"/>
      <name val="Calibri"/>
      <family val="2"/>
      <scheme val="minor"/>
    </font>
    <font>
      <b/>
      <sz val="11"/>
      <name val="Calibri"/>
      <family val="2"/>
      <scheme val="minor"/>
    </font>
    <font>
      <sz val="22"/>
      <color rgb="FFFF0000"/>
      <name val="Calibri"/>
      <family val="2"/>
      <scheme val="minor"/>
    </font>
    <font>
      <sz val="11"/>
      <name val="Calibri"/>
      <family val="2"/>
      <scheme val="minor"/>
    </font>
    <font>
      <b/>
      <i/>
      <sz val="11"/>
      <name val="Calibri"/>
      <family val="2"/>
      <scheme val="minor"/>
    </font>
    <font>
      <b/>
      <sz val="14"/>
      <color theme="1"/>
      <name val="Arial"/>
      <family val="2"/>
    </font>
    <font>
      <b/>
      <sz val="12"/>
      <color theme="1"/>
      <name val="Arial"/>
      <family val="2"/>
    </font>
    <font>
      <b/>
      <i/>
      <sz val="11"/>
      <name val="Arial"/>
      <family val="2"/>
    </font>
    <font>
      <b/>
      <sz val="18"/>
      <color theme="1"/>
      <name val="Calibri"/>
      <family val="2"/>
      <scheme val="minor"/>
    </font>
  </fonts>
  <fills count="12">
    <fill>
      <patternFill patternType="none"/>
    </fill>
    <fill>
      <patternFill patternType="gray125"/>
    </fill>
    <fill>
      <patternFill patternType="solid">
        <fgColor rgb="FFFFFF99"/>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FFFF99"/>
        <bgColor rgb="FFFFFF99"/>
      </patternFill>
    </fill>
    <fill>
      <patternFill patternType="solid">
        <fgColor theme="2" tint="-9.9978637043366805E-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rgb="FFCCFF66"/>
        <bgColor indexed="64"/>
      </patternFill>
    </fill>
    <fill>
      <patternFill patternType="solid">
        <fgColor theme="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5">
    <xf numFmtId="0" fontId="0" fillId="0" borderId="0"/>
    <xf numFmtId="9" fontId="1" fillId="0" borderId="0" applyFont="0" applyFill="0" applyBorder="0" applyAlignment="0" applyProtection="0"/>
    <xf numFmtId="0" fontId="20" fillId="0" borderId="0"/>
    <xf numFmtId="164" fontId="1" fillId="0" borderId="0" applyFont="0" applyFill="0" applyBorder="0" applyAlignment="0" applyProtection="0"/>
    <xf numFmtId="43" fontId="1" fillId="0" borderId="0" applyFont="0" applyFill="0" applyBorder="0" applyAlignment="0" applyProtection="0"/>
  </cellStyleXfs>
  <cellXfs count="372">
    <xf numFmtId="0" fontId="0" fillId="0" borderId="0" xfId="0"/>
    <xf numFmtId="0" fontId="3" fillId="0" borderId="0" xfId="0" applyFont="1" applyAlignment="1">
      <alignment wrapText="1"/>
    </xf>
    <xf numFmtId="0" fontId="3" fillId="0" borderId="0" xfId="0" applyFont="1" applyAlignment="1">
      <alignment horizontal="center" textRotation="90" wrapText="1"/>
    </xf>
    <xf numFmtId="0" fontId="3" fillId="0" borderId="0" xfId="0" applyFont="1" applyAlignment="1">
      <alignment textRotation="90" wrapText="1"/>
    </xf>
    <xf numFmtId="0" fontId="4" fillId="0" borderId="0" xfId="0" applyFont="1" applyAlignment="1">
      <alignment wrapText="1"/>
    </xf>
    <xf numFmtId="0" fontId="5" fillId="0" borderId="0" xfId="0" applyFont="1" applyAlignment="1">
      <alignment vertical="center"/>
    </xf>
    <xf numFmtId="0" fontId="6" fillId="0" borderId="0" xfId="0" applyFont="1" applyAlignment="1">
      <alignment vertical="center" wrapText="1"/>
    </xf>
    <xf numFmtId="0" fontId="3" fillId="0" borderId="0" xfId="0" applyFont="1" applyBorder="1" applyAlignment="1">
      <alignment wrapText="1"/>
    </xf>
    <xf numFmtId="0" fontId="4" fillId="0" borderId="0" xfId="0" applyFont="1" applyBorder="1" applyAlignment="1">
      <alignment wrapText="1"/>
    </xf>
    <xf numFmtId="0" fontId="3" fillId="0" borderId="0" xfId="0" applyFont="1" applyBorder="1" applyAlignment="1">
      <alignment textRotation="90" wrapText="1"/>
    </xf>
    <xf numFmtId="0" fontId="7" fillId="0" borderId="1" xfId="0" applyFont="1" applyBorder="1" applyAlignment="1">
      <alignment horizontal="center" wrapText="1"/>
    </xf>
    <xf numFmtId="0" fontId="3" fillId="0" borderId="0" xfId="0" applyFont="1" applyBorder="1" applyAlignment="1">
      <alignment horizontal="left" vertical="center" wrapText="1"/>
    </xf>
    <xf numFmtId="0" fontId="3" fillId="0" borderId="0" xfId="0" applyFont="1" applyBorder="1" applyAlignment="1">
      <alignment horizontal="left" wrapText="1"/>
    </xf>
    <xf numFmtId="0" fontId="8" fillId="0" borderId="0" xfId="0" applyFont="1" applyAlignment="1">
      <alignment vertical="center" wrapText="1"/>
    </xf>
    <xf numFmtId="0" fontId="8" fillId="0" borderId="0" xfId="0" applyFont="1" applyAlignment="1">
      <alignment vertical="center"/>
    </xf>
    <xf numFmtId="0" fontId="3" fillId="0" borderId="2" xfId="0" applyFont="1" applyBorder="1" applyAlignment="1">
      <alignment wrapText="1"/>
    </xf>
    <xf numFmtId="0" fontId="0" fillId="0" borderId="0" xfId="0" applyFill="1" applyBorder="1" applyAlignment="1">
      <alignment vertical="center" wrapText="1"/>
    </xf>
    <xf numFmtId="0" fontId="9" fillId="0" borderId="0" xfId="0" applyFont="1" applyFill="1" applyBorder="1" applyAlignment="1">
      <alignment horizontal="center" vertical="center" wrapText="1"/>
    </xf>
    <xf numFmtId="0" fontId="3" fillId="0" borderId="0" xfId="0" applyFont="1" applyFill="1" applyAlignment="1">
      <alignment wrapText="1"/>
    </xf>
    <xf numFmtId="0" fontId="0" fillId="0" borderId="0" xfId="0" applyAlignment="1">
      <alignment horizontal="center" vertical="center" wrapText="1"/>
    </xf>
    <xf numFmtId="9" fontId="0" fillId="0" borderId="0" xfId="1" applyFont="1" applyBorder="1" applyAlignment="1" applyProtection="1">
      <alignment horizontal="justify" vertical="top" wrapText="1"/>
      <protection locked="0"/>
    </xf>
    <xf numFmtId="164" fontId="10" fillId="0" borderId="0" xfId="1" applyNumberFormat="1"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1" xfId="0" applyBorder="1" applyAlignment="1" applyProtection="1">
      <alignment horizontal="center" vertical="center" textRotation="90" wrapText="1"/>
      <protection locked="0"/>
    </xf>
    <xf numFmtId="0" fontId="0" fillId="0" borderId="1" xfId="0" applyFill="1" applyBorder="1" applyAlignment="1" applyProtection="1">
      <alignment horizontal="center" vertical="center" wrapText="1"/>
      <protection locked="0"/>
    </xf>
    <xf numFmtId="0" fontId="5" fillId="0" borderId="1" xfId="0" applyFont="1" applyBorder="1" applyAlignment="1" applyProtection="1">
      <alignment horizontal="center" vertical="center" textRotation="90" wrapText="1"/>
      <protection locked="0"/>
    </xf>
    <xf numFmtId="0" fontId="5" fillId="0" borderId="1" xfId="0" applyFont="1" applyFill="1" applyBorder="1" applyAlignment="1">
      <alignment horizontal="center" vertical="center" textRotation="90" wrapText="1"/>
    </xf>
    <xf numFmtId="0" fontId="2" fillId="0" borderId="1"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9" fontId="0" fillId="2" borderId="1" xfId="1" applyFont="1" applyFill="1" applyBorder="1" applyAlignment="1" applyProtection="1">
      <alignment horizontal="justify" vertical="top" wrapText="1"/>
      <protection locked="0"/>
    </xf>
    <xf numFmtId="9" fontId="10" fillId="2" borderId="3" xfId="1" applyNumberFormat="1" applyFont="1" applyFill="1" applyBorder="1" applyAlignment="1" applyProtection="1">
      <alignment horizontal="center" vertical="center" wrapText="1"/>
      <protection locked="0"/>
    </xf>
    <xf numFmtId="9" fontId="10" fillId="2" borderId="3" xfId="1" applyFont="1" applyFill="1" applyBorder="1" applyAlignment="1" applyProtection="1">
      <alignment horizontal="center" vertical="center" wrapText="1"/>
      <protection locked="0"/>
    </xf>
    <xf numFmtId="0" fontId="2" fillId="0" borderId="0" xfId="0" applyFont="1" applyFill="1" applyAlignment="1">
      <alignment horizontal="center" vertical="center" wrapText="1"/>
    </xf>
    <xf numFmtId="0" fontId="11" fillId="3" borderId="1" xfId="0" applyFont="1" applyFill="1" applyBorder="1" applyAlignment="1">
      <alignment horizontal="center" vertical="center" wrapText="1"/>
    </xf>
    <xf numFmtId="0" fontId="2" fillId="5" borderId="1" xfId="0" applyFont="1" applyFill="1" applyBorder="1" applyAlignment="1">
      <alignment horizontal="center" vertical="center" textRotation="90" wrapText="1"/>
    </xf>
    <xf numFmtId="0" fontId="1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textRotation="90" wrapText="1"/>
    </xf>
    <xf numFmtId="0" fontId="12" fillId="4" borderId="1" xfId="0" applyFont="1" applyFill="1" applyBorder="1" applyAlignment="1">
      <alignment horizontal="center" vertical="center" textRotation="90" wrapText="1"/>
    </xf>
    <xf numFmtId="0" fontId="0" fillId="0" borderId="0" xfId="0" applyFill="1" applyAlignment="1">
      <alignment vertical="center" wrapText="1"/>
    </xf>
    <xf numFmtId="0" fontId="0" fillId="0" borderId="0" xfId="0" applyAlignment="1">
      <alignment horizontal="center" vertical="center" textRotation="90" wrapText="1"/>
    </xf>
    <xf numFmtId="0" fontId="2" fillId="0" borderId="0" xfId="0" applyFont="1" applyAlignment="1">
      <alignment horizontal="center" vertical="center" wrapText="1"/>
    </xf>
    <xf numFmtId="0" fontId="2" fillId="0" borderId="0" xfId="0" applyFont="1" applyAlignment="1">
      <alignment vertical="center" wrapText="1"/>
    </xf>
    <xf numFmtId="0" fontId="0" fillId="0" borderId="0" xfId="0" applyAlignment="1">
      <alignment vertical="center" wrapText="1"/>
    </xf>
    <xf numFmtId="0" fontId="14" fillId="0" borderId="0" xfId="0" applyFont="1" applyBorder="1" applyAlignment="1" applyProtection="1">
      <alignment horizontal="left" vertical="center" wrapText="1"/>
      <protection locked="0"/>
    </xf>
    <xf numFmtId="0" fontId="16" fillId="0" borderId="0" xfId="0" applyFont="1" applyBorder="1" applyAlignment="1" applyProtection="1">
      <alignment horizontal="center" vertical="center" wrapText="1"/>
      <protection locked="0"/>
    </xf>
    <xf numFmtId="0" fontId="19" fillId="0" borderId="0" xfId="0" applyFont="1" applyAlignment="1">
      <alignment horizontal="center" wrapText="1"/>
    </xf>
    <xf numFmtId="0" fontId="19" fillId="0" borderId="0" xfId="0" applyFont="1" applyAlignment="1">
      <alignment horizontal="center" textRotation="90" wrapText="1"/>
    </xf>
    <xf numFmtId="0" fontId="19" fillId="0" borderId="0" xfId="0" applyFont="1" applyAlignment="1">
      <alignment horizontal="center"/>
    </xf>
    <xf numFmtId="0" fontId="3" fillId="0" borderId="34" xfId="0" applyFont="1" applyBorder="1" applyAlignment="1">
      <alignment wrapText="1"/>
    </xf>
    <xf numFmtId="0" fontId="3" fillId="0" borderId="35" xfId="0" applyFont="1" applyBorder="1" applyAlignment="1">
      <alignment wrapText="1"/>
    </xf>
    <xf numFmtId="0" fontId="3" fillId="0" borderId="36" xfId="0" applyFont="1" applyBorder="1" applyAlignment="1">
      <alignment wrapText="1"/>
    </xf>
    <xf numFmtId="9" fontId="10" fillId="0" borderId="0" xfId="1" applyFont="1" applyBorder="1" applyAlignment="1" applyProtection="1">
      <alignment horizontal="center" vertical="center" wrapText="1"/>
      <protection locked="0"/>
    </xf>
    <xf numFmtId="9" fontId="10" fillId="2" borderId="1" xfId="1" applyFont="1" applyFill="1" applyBorder="1" applyAlignment="1" applyProtection="1">
      <alignment horizontal="center" vertical="center" wrapText="1"/>
      <protection locked="0"/>
    </xf>
    <xf numFmtId="0" fontId="8" fillId="3" borderId="1" xfId="0" applyFont="1" applyFill="1" applyBorder="1" applyAlignment="1">
      <alignment horizontal="center" vertical="center" wrapText="1"/>
    </xf>
    <xf numFmtId="0" fontId="0" fillId="0" borderId="0" xfId="0" applyBorder="1" applyAlignment="1" applyProtection="1">
      <alignment horizontal="center" vertical="center" wrapText="1"/>
      <protection locked="0"/>
    </xf>
    <xf numFmtId="0" fontId="19" fillId="0" borderId="13" xfId="0" applyFont="1" applyBorder="1" applyAlignment="1"/>
    <xf numFmtId="0" fontId="19" fillId="0" borderId="0" xfId="0" applyFont="1" applyBorder="1" applyAlignment="1"/>
    <xf numFmtId="0" fontId="19" fillId="0" borderId="33" xfId="0" applyFont="1" applyBorder="1" applyAlignment="1"/>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textRotation="90" wrapText="1"/>
    </xf>
    <xf numFmtId="0" fontId="19" fillId="0" borderId="0" xfId="0" applyFont="1" applyBorder="1" applyAlignment="1">
      <alignment horizontal="center"/>
    </xf>
    <xf numFmtId="9" fontId="0" fillId="0" borderId="0" xfId="1" applyFont="1" applyBorder="1" applyAlignment="1" applyProtection="1">
      <alignment horizontal="justify" vertical="justify" wrapText="1"/>
      <protection locked="0"/>
    </xf>
    <xf numFmtId="0" fontId="6" fillId="0" borderId="1" xfId="0" applyFont="1" applyFill="1" applyBorder="1" applyAlignment="1" applyProtection="1">
      <alignment horizontal="center" vertical="center" wrapText="1"/>
      <protection locked="0"/>
    </xf>
    <xf numFmtId="0" fontId="19" fillId="0" borderId="1" xfId="0" applyFont="1" applyBorder="1" applyAlignment="1">
      <alignment horizontal="center"/>
    </xf>
    <xf numFmtId="0" fontId="19" fillId="0" borderId="29" xfId="0" applyFont="1" applyBorder="1" applyAlignment="1"/>
    <xf numFmtId="0" fontId="19" fillId="0" borderId="31" xfId="0" applyFont="1" applyBorder="1" applyAlignment="1"/>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textRotation="90" wrapText="1"/>
    </xf>
    <xf numFmtId="0" fontId="19" fillId="0" borderId="0" xfId="0" applyFont="1" applyAlignment="1">
      <alignment horizontal="center"/>
    </xf>
    <xf numFmtId="0" fontId="3" fillId="0" borderId="1" xfId="0" applyFont="1" applyBorder="1" applyAlignment="1">
      <alignment wrapText="1"/>
    </xf>
    <xf numFmtId="9" fontId="10" fillId="0" borderId="42" xfId="1" applyFont="1" applyFill="1" applyBorder="1" applyAlignment="1" applyProtection="1">
      <alignment horizontal="center" vertical="center" wrapText="1"/>
      <protection locked="0"/>
    </xf>
    <xf numFmtId="9" fontId="0" fillId="0" borderId="42" xfId="1" applyFont="1" applyFill="1" applyBorder="1" applyAlignment="1" applyProtection="1">
      <alignment horizontal="justify" vertical="top" wrapText="1"/>
      <protection locked="0"/>
    </xf>
    <xf numFmtId="9" fontId="0" fillId="0" borderId="42" xfId="1" applyFont="1" applyBorder="1" applyAlignment="1" applyProtection="1">
      <alignment horizontal="justify" vertical="top" wrapText="1"/>
      <protection locked="0"/>
    </xf>
    <xf numFmtId="164" fontId="10" fillId="0" borderId="42" xfId="1" applyNumberFormat="1" applyFont="1" applyBorder="1" applyAlignment="1" applyProtection="1">
      <alignment horizontal="center" vertical="center" wrapText="1"/>
      <protection locked="0"/>
    </xf>
    <xf numFmtId="0" fontId="5" fillId="7" borderId="1" xfId="0" applyFont="1" applyFill="1" applyBorder="1" applyAlignment="1" applyProtection="1">
      <alignment horizontal="center" vertical="center" textRotation="90" wrapText="1"/>
      <protection locked="0"/>
    </xf>
    <xf numFmtId="9" fontId="24" fillId="2" borderId="1" xfId="1" applyFont="1" applyFill="1" applyBorder="1" applyAlignment="1" applyProtection="1">
      <alignment horizontal="center" vertical="center" wrapText="1"/>
      <protection locked="0"/>
    </xf>
    <xf numFmtId="9" fontId="0" fillId="2" borderId="1" xfId="1" applyFont="1" applyFill="1" applyBorder="1" applyAlignment="1" applyProtection="1">
      <alignment horizontal="justify" vertical="center" wrapText="1"/>
      <protection locked="0"/>
    </xf>
    <xf numFmtId="9" fontId="24" fillId="0" borderId="0" xfId="1" applyFont="1" applyBorder="1" applyAlignment="1" applyProtection="1">
      <alignment horizontal="center" vertical="center" wrapText="1"/>
      <protection locked="0"/>
    </xf>
    <xf numFmtId="9" fontId="0" fillId="0" borderId="0" xfId="1" applyFont="1" applyBorder="1" applyAlignment="1" applyProtection="1">
      <alignment horizontal="justify" vertical="center" wrapText="1"/>
      <protection locked="0"/>
    </xf>
    <xf numFmtId="0" fontId="6" fillId="0" borderId="19" xfId="0" applyFont="1" applyBorder="1" applyAlignment="1" applyProtection="1">
      <alignment horizontal="center" vertical="center" wrapText="1"/>
      <protection locked="0"/>
    </xf>
    <xf numFmtId="9" fontId="26" fillId="2" borderId="1" xfId="1" applyFont="1" applyFill="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9" fontId="26" fillId="0" borderId="0" xfId="1" applyFont="1" applyFill="1" applyBorder="1" applyAlignment="1" applyProtection="1">
      <alignment horizontal="center" vertical="center" wrapText="1"/>
      <protection locked="0"/>
    </xf>
    <xf numFmtId="9" fontId="0" fillId="0" borderId="0" xfId="1" applyFont="1" applyFill="1" applyBorder="1" applyAlignment="1" applyProtection="1">
      <alignment horizontal="justify" vertical="top" wrapText="1"/>
      <protection locked="0"/>
    </xf>
    <xf numFmtId="0" fontId="0" fillId="0" borderId="0" xfId="0" applyBorder="1" applyAlignment="1" applyProtection="1">
      <alignment horizontal="center" vertical="center" textRotation="90" wrapText="1"/>
      <protection locked="0"/>
    </xf>
    <xf numFmtId="0" fontId="5" fillId="0" borderId="0" xfId="0" applyFont="1" applyFill="1" applyBorder="1" applyAlignment="1">
      <alignment horizontal="center" vertical="center" textRotation="90" wrapText="1"/>
    </xf>
    <xf numFmtId="0" fontId="2" fillId="0" borderId="0"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textRotation="90" wrapText="1"/>
      <protection locked="0"/>
    </xf>
    <xf numFmtId="0" fontId="0" fillId="0" borderId="0" xfId="0" applyFill="1" applyBorder="1" applyAlignment="1" applyProtection="1">
      <alignment horizontal="center" vertical="center" wrapText="1"/>
      <protection locked="0"/>
    </xf>
    <xf numFmtId="9" fontId="0" fillId="0" borderId="0" xfId="1" applyFont="1" applyBorder="1" applyAlignment="1" applyProtection="1">
      <alignment horizontal="center" vertical="center" wrapText="1"/>
      <protection locked="0"/>
    </xf>
    <xf numFmtId="0" fontId="0" fillId="0" borderId="0" xfId="0" applyBorder="1" applyAlignment="1">
      <alignment horizontal="center" vertical="center" wrapText="1"/>
    </xf>
    <xf numFmtId="0" fontId="27" fillId="0" borderId="2" xfId="0" applyFont="1" applyBorder="1" applyAlignment="1">
      <alignment wrapText="1"/>
    </xf>
    <xf numFmtId="0" fontId="27" fillId="0" borderId="0" xfId="0" applyFont="1" applyAlignment="1">
      <alignment vertical="center"/>
    </xf>
    <xf numFmtId="0" fontId="22" fillId="0" borderId="0" xfId="0" applyFont="1" applyAlignment="1">
      <alignment wrapText="1"/>
    </xf>
    <xf numFmtId="0" fontId="7" fillId="0" borderId="0" xfId="0" applyFont="1" applyBorder="1" applyAlignment="1">
      <alignment horizontal="right" vertical="center" wrapText="1"/>
    </xf>
    <xf numFmtId="0" fontId="7" fillId="0" borderId="0" xfId="0" applyFont="1" applyBorder="1" applyAlignment="1">
      <alignment horizontal="center" wrapText="1"/>
    </xf>
    <xf numFmtId="0" fontId="28" fillId="0" borderId="0" xfId="0" applyFont="1" applyAlignment="1">
      <alignment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textRotation="90" wrapText="1"/>
    </xf>
    <xf numFmtId="0" fontId="19" fillId="0" borderId="31" xfId="0" applyFont="1" applyBorder="1" applyAlignment="1">
      <alignment horizontal="center"/>
    </xf>
    <xf numFmtId="0" fontId="3" fillId="0" borderId="29" xfId="0" applyFont="1" applyBorder="1" applyAlignment="1">
      <alignment wrapText="1"/>
    </xf>
    <xf numFmtId="0" fontId="3" fillId="0" borderId="31" xfId="0" applyFont="1" applyBorder="1" applyAlignment="1">
      <alignment wrapText="1"/>
    </xf>
    <xf numFmtId="9" fontId="24" fillId="2" borderId="1" xfId="1" applyNumberFormat="1" applyFont="1" applyFill="1" applyBorder="1" applyAlignment="1" applyProtection="1">
      <alignment horizontal="center" vertical="center" wrapText="1"/>
      <protection locked="0"/>
    </xf>
    <xf numFmtId="0" fontId="19" fillId="0" borderId="0" xfId="0" applyFont="1" applyAlignment="1"/>
    <xf numFmtId="0" fontId="19" fillId="0" borderId="1" xfId="0" applyFont="1" applyBorder="1" applyAlignment="1"/>
    <xf numFmtId="0" fontId="2" fillId="4" borderId="1" xfId="0" applyFont="1" applyFill="1" applyBorder="1" applyAlignment="1">
      <alignment horizontal="center" vertical="center" wrapText="1"/>
    </xf>
    <xf numFmtId="0" fontId="19" fillId="0" borderId="0" xfId="0" applyFont="1" applyBorder="1" applyAlignment="1">
      <alignment horizontal="center"/>
    </xf>
    <xf numFmtId="0" fontId="2" fillId="4" borderId="1" xfId="0" applyFont="1" applyFill="1" applyBorder="1" applyAlignment="1">
      <alignment horizontal="center" vertical="center" textRotation="90" wrapText="1"/>
    </xf>
    <xf numFmtId="0" fontId="19" fillId="0" borderId="0" xfId="0" applyFont="1" applyAlignment="1">
      <alignment horizontal="center"/>
    </xf>
    <xf numFmtId="0" fontId="19" fillId="0" borderId="1" xfId="0" applyFont="1" applyBorder="1" applyAlignment="1">
      <alignment horizontal="center"/>
    </xf>
    <xf numFmtId="1" fontId="0" fillId="2" borderId="1" xfId="1" applyNumberFormat="1" applyFont="1" applyFill="1" applyBorder="1" applyAlignment="1" applyProtection="1">
      <alignment horizontal="justify" vertical="center" wrapText="1"/>
      <protection locked="0"/>
    </xf>
    <xf numFmtId="9" fontId="1" fillId="2" borderId="1" xfId="1" applyFont="1" applyFill="1" applyBorder="1" applyAlignment="1" applyProtection="1">
      <alignment horizontal="justify" vertical="center" wrapText="1"/>
      <protection locked="0"/>
    </xf>
    <xf numFmtId="0" fontId="21" fillId="6" borderId="37" xfId="0" applyFont="1" applyFill="1" applyBorder="1" applyAlignment="1">
      <alignment horizontal="justify" vertical="center" wrapText="1"/>
    </xf>
    <xf numFmtId="0" fontId="22" fillId="6" borderId="37" xfId="0" applyFont="1" applyFill="1" applyBorder="1" applyAlignment="1">
      <alignment horizontal="justify" vertical="center" wrapText="1"/>
    </xf>
    <xf numFmtId="9" fontId="24" fillId="8" borderId="1" xfId="1" applyNumberFormat="1" applyFont="1" applyFill="1" applyBorder="1" applyAlignment="1" applyProtection="1">
      <alignment horizontal="center" vertical="center" wrapText="1"/>
      <protection locked="0"/>
    </xf>
    <xf numFmtId="9" fontId="14" fillId="8" borderId="1" xfId="1" applyFont="1" applyFill="1" applyBorder="1" applyAlignment="1" applyProtection="1">
      <alignment horizontal="justify" vertical="center" wrapText="1"/>
      <protection locked="0"/>
    </xf>
    <xf numFmtId="9" fontId="24" fillId="9" borderId="1" xfId="1" applyNumberFormat="1" applyFont="1" applyFill="1" applyBorder="1" applyAlignment="1" applyProtection="1">
      <alignment horizontal="center" vertical="center" wrapText="1"/>
      <protection locked="0"/>
    </xf>
    <xf numFmtId="9" fontId="0" fillId="9" borderId="1" xfId="1" applyFont="1" applyFill="1" applyBorder="1" applyAlignment="1" applyProtection="1">
      <alignment horizontal="justify" vertical="center" wrapText="1"/>
      <protection locked="0"/>
    </xf>
    <xf numFmtId="9" fontId="24" fillId="9" borderId="1" xfId="1" applyFont="1" applyFill="1" applyBorder="1" applyAlignment="1" applyProtection="1">
      <alignment horizontal="center" vertical="center" wrapText="1"/>
      <protection locked="0"/>
    </xf>
    <xf numFmtId="0" fontId="16" fillId="0" borderId="14" xfId="0" applyFont="1" applyBorder="1" applyAlignment="1">
      <alignment vertical="center" wrapText="1"/>
    </xf>
    <xf numFmtId="0" fontId="16" fillId="0" borderId="24" xfId="0" applyFont="1" applyBorder="1" applyAlignment="1">
      <alignment vertical="center" wrapText="1"/>
    </xf>
    <xf numFmtId="9" fontId="0" fillId="2" borderId="1" xfId="1" applyFont="1" applyFill="1" applyBorder="1" applyAlignment="1" applyProtection="1">
      <alignment horizontal="left" vertical="center" wrapText="1"/>
      <protection locked="0"/>
    </xf>
    <xf numFmtId="9" fontId="30" fillId="2" borderId="1" xfId="1" applyFont="1" applyFill="1" applyBorder="1" applyAlignment="1" applyProtection="1">
      <alignment horizontal="center" vertical="center" wrapText="1"/>
      <protection locked="0"/>
    </xf>
    <xf numFmtId="0" fontId="6" fillId="0" borderId="0" xfId="0" applyFont="1" applyBorder="1" applyAlignment="1">
      <alignment horizontal="center" vertical="center"/>
    </xf>
    <xf numFmtId="0" fontId="16" fillId="0" borderId="3" xfId="0" applyFont="1" applyBorder="1" applyAlignment="1">
      <alignment vertical="center" wrapText="1"/>
    </xf>
    <xf numFmtId="0" fontId="0" fillId="0" borderId="1" xfId="0" applyBorder="1" applyAlignment="1" applyProtection="1">
      <alignment horizontal="justify" vertical="center" wrapText="1"/>
      <protection locked="0"/>
    </xf>
    <xf numFmtId="0" fontId="6" fillId="0" borderId="1" xfId="0" applyFont="1" applyBorder="1" applyAlignment="1" applyProtection="1">
      <alignment horizontal="justify" vertical="center" wrapText="1"/>
      <protection locked="0"/>
    </xf>
    <xf numFmtId="0" fontId="2" fillId="0" borderId="1" xfId="0" applyFont="1" applyBorder="1" applyAlignment="1" applyProtection="1">
      <alignment horizontal="justify" vertical="center" wrapText="1"/>
      <protection locked="0"/>
    </xf>
    <xf numFmtId="0" fontId="0" fillId="0" borderId="1" xfId="0" applyFill="1" applyBorder="1" applyAlignment="1" applyProtection="1">
      <alignment horizontal="justify" vertical="center" wrapText="1"/>
      <protection locked="0"/>
    </xf>
    <xf numFmtId="43" fontId="5" fillId="0" borderId="0" xfId="4" applyFont="1" applyAlignment="1">
      <alignment horizontal="left" vertical="center"/>
    </xf>
    <xf numFmtId="0" fontId="19" fillId="0" borderId="0" xfId="0" applyFont="1" applyAlignment="1">
      <alignment horizontal="center"/>
    </xf>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textRotation="90" wrapText="1"/>
    </xf>
    <xf numFmtId="0" fontId="18" fillId="0" borderId="3" xfId="0" applyFont="1" applyBorder="1" applyAlignment="1">
      <alignment vertical="center" wrapText="1"/>
    </xf>
    <xf numFmtId="0" fontId="0" fillId="0" borderId="1" xfId="0" applyFont="1" applyBorder="1" applyAlignment="1" applyProtection="1">
      <alignment horizontal="justify" vertical="center" wrapText="1"/>
      <protection locked="0"/>
    </xf>
    <xf numFmtId="0" fontId="0" fillId="10" borderId="1" xfId="0" applyFont="1" applyFill="1" applyBorder="1" applyAlignment="1" applyProtection="1">
      <alignment horizontal="justify" vertical="center" wrapText="1"/>
      <protection locked="0"/>
    </xf>
    <xf numFmtId="0" fontId="0" fillId="0" borderId="1" xfId="0" applyFont="1" applyBorder="1" applyAlignment="1" applyProtection="1">
      <alignment horizontal="center" vertical="center" textRotation="90" wrapText="1"/>
      <protection locked="0"/>
    </xf>
    <xf numFmtId="0" fontId="0" fillId="0" borderId="1" xfId="0" applyFont="1" applyBorder="1" applyAlignment="1" applyProtection="1">
      <alignment horizontal="center" vertical="center" wrapText="1"/>
      <protection locked="0"/>
    </xf>
    <xf numFmtId="0" fontId="0" fillId="0" borderId="1" xfId="0" applyFont="1" applyFill="1" applyBorder="1" applyAlignment="1">
      <alignment horizontal="center" vertical="center" textRotation="90" wrapText="1"/>
    </xf>
    <xf numFmtId="0" fontId="0" fillId="0" borderId="1" xfId="0" applyFont="1" applyFill="1" applyBorder="1" applyAlignment="1" applyProtection="1">
      <alignment horizontal="justify" vertical="center" wrapText="1"/>
      <protection locked="0"/>
    </xf>
    <xf numFmtId="0" fontId="0" fillId="7" borderId="1" xfId="0" applyFont="1" applyFill="1" applyBorder="1" applyAlignment="1" applyProtection="1">
      <alignment horizontal="center" vertical="center" textRotation="90" wrapText="1"/>
      <protection locked="0"/>
    </xf>
    <xf numFmtId="9" fontId="10" fillId="0" borderId="3" xfId="1" applyFont="1" applyBorder="1" applyAlignment="1" applyProtection="1">
      <alignment horizontal="center" vertical="center" wrapText="1"/>
      <protection locked="0"/>
    </xf>
    <xf numFmtId="9" fontId="0" fillId="0" borderId="1" xfId="1" applyFont="1" applyBorder="1" applyAlignment="1" applyProtection="1">
      <alignment horizontal="justify" vertical="justify" wrapText="1"/>
      <protection locked="0"/>
    </xf>
    <xf numFmtId="9" fontId="10" fillId="0" borderId="3" xfId="1" applyFont="1" applyFill="1" applyBorder="1" applyAlignment="1" applyProtection="1">
      <alignment horizontal="center" vertical="center" wrapText="1"/>
      <protection locked="0"/>
    </xf>
    <xf numFmtId="9" fontId="0" fillId="0" borderId="1" xfId="1" applyFont="1" applyFill="1" applyBorder="1" applyAlignment="1" applyProtection="1">
      <alignment horizontal="justify" vertical="top" wrapText="1"/>
      <protection locked="0"/>
    </xf>
    <xf numFmtId="9" fontId="0" fillId="0" borderId="1" xfId="1" applyFont="1" applyBorder="1" applyAlignment="1" applyProtection="1">
      <alignment horizontal="justify" vertical="top" wrapText="1"/>
      <protection locked="0"/>
    </xf>
    <xf numFmtId="0" fontId="14" fillId="0" borderId="1" xfId="0" applyFont="1" applyBorder="1" applyAlignment="1" applyProtection="1">
      <alignment horizontal="center" vertical="center" textRotation="90" wrapText="1"/>
      <protection locked="0"/>
    </xf>
    <xf numFmtId="0" fontId="14" fillId="7" borderId="1" xfId="0" applyFont="1" applyFill="1" applyBorder="1" applyAlignment="1" applyProtection="1">
      <alignment horizontal="center" vertical="center" textRotation="90" wrapText="1"/>
      <protection locked="0"/>
    </xf>
    <xf numFmtId="0" fontId="15" fillId="0" borderId="1" xfId="0" applyFont="1" applyBorder="1" applyAlignment="1" applyProtection="1">
      <alignment horizontal="center" vertical="center" textRotation="90" wrapText="1"/>
      <protection locked="0"/>
    </xf>
    <xf numFmtId="0" fontId="32" fillId="0" borderId="0" xfId="0" applyFont="1" applyAlignment="1"/>
    <xf numFmtId="0" fontId="11" fillId="3" borderId="3" xfId="0" applyFont="1" applyFill="1" applyBorder="1" applyAlignment="1">
      <alignment horizontal="center" vertical="center" wrapText="1"/>
    </xf>
    <xf numFmtId="0" fontId="6" fillId="0" borderId="0" xfId="0" applyFont="1" applyFill="1" applyAlignment="1" applyProtection="1">
      <alignment horizontal="center" vertical="center" wrapText="1"/>
      <protection locked="0"/>
    </xf>
    <xf numFmtId="0" fontId="0" fillId="0" borderId="1" xfId="0" applyFont="1" applyFill="1" applyBorder="1" applyAlignment="1" applyProtection="1">
      <alignment horizontal="center" vertical="center" wrapText="1"/>
      <protection locked="0"/>
    </xf>
    <xf numFmtId="0" fontId="33" fillId="0" borderId="1" xfId="0" applyFont="1" applyBorder="1" applyAlignment="1" applyProtection="1">
      <alignment horizontal="center" vertical="center" textRotation="90" wrapText="1"/>
      <protection locked="0"/>
    </xf>
    <xf numFmtId="9" fontId="10" fillId="0" borderId="1" xfId="1" applyFont="1" applyBorder="1" applyAlignment="1" applyProtection="1">
      <alignment horizontal="center" vertical="center" wrapText="1"/>
      <protection locked="0"/>
    </xf>
    <xf numFmtId="0" fontId="0" fillId="0" borderId="0" xfId="0" applyBorder="1" applyAlignment="1" applyProtection="1">
      <alignment horizontal="justify" vertical="center" wrapText="1"/>
      <protection locked="0"/>
    </xf>
    <xf numFmtId="0" fontId="34" fillId="0" borderId="0" xfId="0" applyFont="1" applyAlignment="1">
      <alignment horizontal="justify" vertical="center"/>
    </xf>
    <xf numFmtId="0" fontId="5" fillId="0" borderId="1" xfId="0" applyFont="1" applyBorder="1" applyAlignment="1" applyProtection="1">
      <alignment horizontal="justify" vertical="center" wrapText="1"/>
      <protection locked="0"/>
    </xf>
    <xf numFmtId="0" fontId="35" fillId="0" borderId="1" xfId="0" applyFont="1" applyBorder="1" applyAlignment="1" applyProtection="1">
      <alignment horizontal="center" vertical="center" textRotation="90" wrapText="1"/>
      <protection locked="0"/>
    </xf>
    <xf numFmtId="0" fontId="0" fillId="0" borderId="1" xfId="0" applyBorder="1" applyAlignment="1" applyProtection="1">
      <alignment horizontal="justify" wrapText="1"/>
      <protection locked="0"/>
    </xf>
    <xf numFmtId="9" fontId="26" fillId="0" borderId="0" xfId="1" applyFont="1" applyBorder="1" applyAlignment="1" applyProtection="1">
      <alignment horizontal="center" vertical="center" wrapText="1"/>
      <protection locked="0"/>
    </xf>
    <xf numFmtId="0" fontId="0" fillId="0" borderId="0" xfId="0" applyBorder="1" applyAlignment="1" applyProtection="1">
      <alignment vertical="center" wrapText="1"/>
      <protection locked="0"/>
    </xf>
    <xf numFmtId="0" fontId="16" fillId="0" borderId="1" xfId="0" applyFont="1" applyBorder="1" applyAlignment="1">
      <alignment vertical="center" wrapText="1"/>
    </xf>
    <xf numFmtId="0" fontId="15" fillId="0" borderId="0" xfId="0" applyFont="1" applyBorder="1" applyAlignment="1" applyProtection="1">
      <alignment horizontal="left" vertical="center" wrapText="1"/>
      <protection locked="0"/>
    </xf>
    <xf numFmtId="9" fontId="37" fillId="0" borderId="1" xfId="1" applyFont="1" applyBorder="1" applyAlignment="1" applyProtection="1">
      <alignment horizontal="center" vertical="center" wrapText="1"/>
      <protection locked="0"/>
    </xf>
    <xf numFmtId="9" fontId="0" fillId="0" borderId="1" xfId="1" applyFont="1" applyBorder="1" applyAlignment="1" applyProtection="1">
      <alignment horizontal="justify" vertical="center" wrapText="1"/>
      <protection locked="0"/>
    </xf>
    <xf numFmtId="9" fontId="37" fillId="0" borderId="0" xfId="1" applyFont="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textRotation="90" wrapText="1"/>
      <protection locked="0"/>
    </xf>
    <xf numFmtId="0" fontId="0" fillId="0" borderId="0" xfId="0" applyFont="1" applyFill="1" applyBorder="1" applyAlignment="1">
      <alignment horizontal="center" vertical="center" textRotation="90" wrapText="1"/>
    </xf>
    <xf numFmtId="0" fontId="0" fillId="0" borderId="0" xfId="0" applyFont="1" applyFill="1" applyBorder="1" applyAlignment="1" applyProtection="1">
      <alignment horizontal="center" vertical="center" wrapText="1"/>
      <protection locked="0"/>
    </xf>
    <xf numFmtId="0" fontId="38" fillId="0" borderId="0" xfId="0" applyFont="1" applyAlignment="1">
      <alignment wrapText="1"/>
    </xf>
    <xf numFmtId="0" fontId="39" fillId="0" borderId="1" xfId="0" applyFont="1" applyBorder="1" applyAlignment="1">
      <alignment horizontal="center" wrapText="1"/>
    </xf>
    <xf numFmtId="0" fontId="38" fillId="0" borderId="0" xfId="0" applyFont="1" applyBorder="1" applyAlignment="1">
      <alignment wrapText="1"/>
    </xf>
    <xf numFmtId="0" fontId="39" fillId="0" borderId="0" xfId="0" applyFont="1" applyBorder="1" applyAlignment="1">
      <alignment horizontal="right" vertical="center" wrapText="1"/>
    </xf>
    <xf numFmtId="0" fontId="39" fillId="0" borderId="0" xfId="0" applyFont="1" applyBorder="1" applyAlignment="1">
      <alignment horizontal="center" wrapText="1"/>
    </xf>
    <xf numFmtId="0" fontId="36" fillId="0" borderId="0" xfId="0" applyFont="1" applyAlignment="1">
      <alignment vertical="center"/>
    </xf>
    <xf numFmtId="0" fontId="36" fillId="0" borderId="0" xfId="0" applyFont="1" applyAlignment="1">
      <alignment vertical="center" wrapText="1"/>
    </xf>
    <xf numFmtId="0" fontId="38" fillId="0" borderId="0" xfId="0" applyFont="1" applyAlignment="1">
      <alignment textRotation="90" wrapText="1"/>
    </xf>
    <xf numFmtId="0" fontId="36" fillId="0" borderId="0" xfId="0" applyFont="1" applyAlignment="1">
      <alignment wrapText="1"/>
    </xf>
    <xf numFmtId="0" fontId="38" fillId="0" borderId="0" xfId="0" applyFont="1" applyAlignment="1">
      <alignment horizontal="center" textRotation="90" wrapText="1"/>
    </xf>
    <xf numFmtId="0" fontId="0" fillId="0" borderId="0" xfId="0" applyFont="1" applyAlignment="1">
      <alignment vertical="center"/>
    </xf>
    <xf numFmtId="0" fontId="23" fillId="0" borderId="1" xfId="0" applyFont="1" applyFill="1" applyBorder="1" applyAlignment="1" applyProtection="1">
      <alignment horizontal="justify" vertical="center" wrapText="1"/>
      <protection locked="0"/>
    </xf>
    <xf numFmtId="0" fontId="14" fillId="0" borderId="0" xfId="0" applyFont="1" applyBorder="1" applyAlignment="1" applyProtection="1">
      <alignment horizontal="center" vertical="center" textRotation="90" wrapText="1"/>
      <protection locked="0"/>
    </xf>
    <xf numFmtId="0" fontId="14" fillId="0" borderId="0" xfId="0" applyFont="1" applyFill="1" applyBorder="1" applyAlignment="1" applyProtection="1">
      <alignment horizontal="center" vertical="center" textRotation="90" wrapText="1"/>
      <protection locked="0"/>
    </xf>
    <xf numFmtId="0" fontId="15" fillId="0" borderId="0" xfId="0" applyFont="1" applyBorder="1" applyAlignment="1" applyProtection="1">
      <alignment horizontal="center" vertical="center" textRotation="90" wrapText="1"/>
      <protection locked="0"/>
    </xf>
    <xf numFmtId="0" fontId="0" fillId="11" borderId="1" xfId="0" applyFill="1" applyBorder="1" applyAlignment="1">
      <alignment horizontal="justify" vertical="center" wrapText="1"/>
    </xf>
    <xf numFmtId="0" fontId="22" fillId="0" borderId="1" xfId="0" applyFont="1" applyFill="1" applyBorder="1" applyAlignment="1">
      <alignment wrapText="1"/>
    </xf>
    <xf numFmtId="0" fontId="27" fillId="0" borderId="1" xfId="0" applyFont="1" applyFill="1" applyBorder="1" applyAlignment="1">
      <alignment horizontal="center" vertical="center" wrapText="1"/>
    </xf>
    <xf numFmtId="0" fontId="22" fillId="0" borderId="1" xfId="0" applyFont="1" applyBorder="1" applyAlignment="1">
      <alignment wrapText="1"/>
    </xf>
    <xf numFmtId="0" fontId="22" fillId="0" borderId="1" xfId="0" applyFont="1" applyBorder="1" applyAlignment="1">
      <alignment textRotation="90" wrapText="1"/>
    </xf>
    <xf numFmtId="0" fontId="27" fillId="0" borderId="1" xfId="0" applyFont="1" applyBorder="1" applyAlignment="1">
      <alignment wrapText="1"/>
    </xf>
    <xf numFmtId="0" fontId="22" fillId="0" borderId="1" xfId="0" applyFont="1" applyBorder="1" applyAlignment="1">
      <alignment horizontal="left" vertical="center" wrapText="1"/>
    </xf>
    <xf numFmtId="0" fontId="22" fillId="0" borderId="1" xfId="0" applyFont="1" applyBorder="1" applyAlignment="1">
      <alignment horizontal="center" textRotation="90" wrapText="1"/>
    </xf>
    <xf numFmtId="0" fontId="22" fillId="0" borderId="0" xfId="0" applyFont="1" applyFill="1" applyBorder="1" applyAlignment="1">
      <alignment wrapText="1"/>
    </xf>
    <xf numFmtId="0" fontId="27" fillId="0" borderId="0" xfId="0" applyFont="1" applyFill="1" applyBorder="1" applyAlignment="1">
      <alignment horizontal="center" vertical="center" wrapText="1"/>
    </xf>
    <xf numFmtId="0" fontId="22" fillId="0" borderId="0" xfId="0" applyFont="1" applyBorder="1" applyAlignment="1">
      <alignment wrapText="1"/>
    </xf>
    <xf numFmtId="0" fontId="22" fillId="0" borderId="42" xfId="0" applyFont="1" applyBorder="1" applyAlignment="1">
      <alignment wrapText="1"/>
    </xf>
    <xf numFmtId="0" fontId="22" fillId="0" borderId="42" xfId="0" applyFont="1" applyBorder="1" applyAlignment="1">
      <alignment textRotation="90" wrapText="1"/>
    </xf>
    <xf numFmtId="0" fontId="27" fillId="0" borderId="42" xfId="0" applyFont="1" applyBorder="1" applyAlignment="1">
      <alignment wrapText="1"/>
    </xf>
    <xf numFmtId="0" fontId="22" fillId="0" borderId="42" xfId="0" applyFont="1" applyBorder="1" applyAlignment="1">
      <alignment horizontal="left" vertical="center" wrapText="1"/>
    </xf>
    <xf numFmtId="0" fontId="22" fillId="0" borderId="0" xfId="0" applyFont="1" applyBorder="1" applyAlignment="1">
      <alignment textRotation="90" wrapText="1"/>
    </xf>
    <xf numFmtId="0" fontId="22" fillId="0" borderId="0" xfId="0" applyFont="1" applyBorder="1" applyAlignment="1">
      <alignment horizontal="center" textRotation="90" wrapText="1"/>
    </xf>
    <xf numFmtId="0" fontId="22" fillId="0" borderId="0" xfId="0" applyFont="1" applyBorder="1" applyAlignment="1">
      <alignment horizontal="left" wrapText="1"/>
    </xf>
    <xf numFmtId="0" fontId="42" fillId="0" borderId="4" xfId="0" applyFont="1" applyBorder="1" applyAlignment="1">
      <alignment horizontal="center" wrapText="1"/>
    </xf>
    <xf numFmtId="0" fontId="27" fillId="0" borderId="0" xfId="0" applyFont="1" applyBorder="1" applyAlignment="1">
      <alignment wrapText="1"/>
    </xf>
    <xf numFmtId="0" fontId="22" fillId="0" borderId="0" xfId="0" applyFont="1" applyBorder="1" applyAlignment="1">
      <alignment horizontal="left" vertical="center" wrapText="1"/>
    </xf>
    <xf numFmtId="0" fontId="22" fillId="0" borderId="0" xfId="0" applyFont="1" applyAlignment="1">
      <alignment textRotation="90" wrapText="1"/>
    </xf>
    <xf numFmtId="0" fontId="22" fillId="0" borderId="0" xfId="0" applyFont="1" applyAlignment="1">
      <alignment horizontal="center" textRotation="90" wrapText="1"/>
    </xf>
    <xf numFmtId="0" fontId="42" fillId="0" borderId="1" xfId="0" applyFont="1" applyBorder="1" applyAlignment="1">
      <alignment horizontal="center" wrapText="1"/>
    </xf>
    <xf numFmtId="0" fontId="27" fillId="0" borderId="0" xfId="0" applyFont="1" applyAlignment="1">
      <alignment vertical="center" wrapText="1"/>
    </xf>
    <xf numFmtId="0" fontId="42" fillId="0" borderId="0" xfId="0" applyFont="1" applyBorder="1" applyAlignment="1">
      <alignment horizontal="right" vertical="center" wrapText="1"/>
    </xf>
    <xf numFmtId="0" fontId="42" fillId="0" borderId="0" xfId="0" applyFont="1" applyBorder="1" applyAlignment="1">
      <alignment horizontal="center" wrapText="1"/>
    </xf>
    <xf numFmtId="0" fontId="3" fillId="0" borderId="1" xfId="0" applyFont="1" applyBorder="1" applyAlignment="1">
      <alignment textRotation="90" wrapText="1"/>
    </xf>
    <xf numFmtId="0" fontId="4" fillId="0" borderId="1" xfId="0" applyFont="1" applyBorder="1" applyAlignment="1">
      <alignment wrapText="1"/>
    </xf>
    <xf numFmtId="0" fontId="3" fillId="0" borderId="5" xfId="0" applyFont="1" applyBorder="1" applyAlignment="1">
      <alignment wrapText="1"/>
    </xf>
    <xf numFmtId="0" fontId="3" fillId="0" borderId="5" xfId="0" applyFont="1" applyBorder="1" applyAlignment="1">
      <alignment textRotation="90" wrapText="1"/>
    </xf>
    <xf numFmtId="0" fontId="3" fillId="0" borderId="4" xfId="0" applyFont="1" applyBorder="1" applyAlignment="1">
      <alignment wrapText="1"/>
    </xf>
    <xf numFmtId="0" fontId="7" fillId="0" borderId="4" xfId="0" applyFont="1" applyBorder="1" applyAlignment="1">
      <alignment horizontal="center" wrapText="1"/>
    </xf>
    <xf numFmtId="0" fontId="0" fillId="0" borderId="1" xfId="0" applyBorder="1" applyAlignment="1" applyProtection="1">
      <alignment horizontal="justify" vertical="center" textRotation="90" wrapText="1"/>
      <protection locked="0"/>
    </xf>
    <xf numFmtId="10" fontId="3" fillId="0" borderId="0" xfId="0" applyNumberFormat="1" applyFont="1" applyAlignment="1">
      <alignment wrapText="1"/>
    </xf>
    <xf numFmtId="0" fontId="19" fillId="0" borderId="0" xfId="0" applyFont="1" applyAlignment="1">
      <alignment horizontal="center"/>
    </xf>
    <xf numFmtId="0" fontId="18" fillId="0" borderId="1" xfId="0" applyFont="1" applyBorder="1" applyAlignment="1" applyProtection="1">
      <alignment horizontal="center" vertical="center" wrapText="1"/>
      <protection locked="0"/>
    </xf>
    <xf numFmtId="0" fontId="18" fillId="0" borderId="1" xfId="0" applyFont="1" applyBorder="1" applyAlignment="1">
      <alignment horizontal="center" vertical="center" wrapText="1"/>
    </xf>
    <xf numFmtId="0" fontId="17" fillId="0" borderId="1" xfId="0" applyFont="1" applyBorder="1" applyAlignment="1" applyProtection="1">
      <alignment horizontal="center" vertical="center" wrapText="1"/>
      <protection locked="0"/>
    </xf>
    <xf numFmtId="0" fontId="15" fillId="0" borderId="1" xfId="0" applyFont="1" applyBorder="1" applyAlignment="1" applyProtection="1">
      <alignment horizontal="justify" vertical="center" wrapText="1"/>
      <protection locked="0"/>
    </xf>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textRotation="90" wrapText="1"/>
    </xf>
    <xf numFmtId="0" fontId="25" fillId="3" borderId="3" xfId="0" applyFont="1" applyFill="1" applyBorder="1" applyAlignment="1">
      <alignment horizontal="center" vertical="center" wrapText="1"/>
    </xf>
    <xf numFmtId="0" fontId="25" fillId="3"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6" xfId="0" applyFont="1" applyFill="1" applyBorder="1" applyAlignment="1">
      <alignment horizontal="center" vertical="center" textRotation="90" wrapText="1"/>
    </xf>
    <xf numFmtId="0" fontId="2" fillId="4" borderId="4" xfId="0" applyFont="1" applyFill="1" applyBorder="1" applyAlignment="1">
      <alignment horizontal="center" vertical="center" textRotation="90" wrapText="1"/>
    </xf>
    <xf numFmtId="0" fontId="2" fillId="5" borderId="6" xfId="0" applyFont="1" applyFill="1" applyBorder="1" applyAlignment="1">
      <alignment horizontal="center" vertical="center" textRotation="90" wrapText="1"/>
    </xf>
    <xf numFmtId="0" fontId="2" fillId="5" borderId="4" xfId="0" applyFont="1" applyFill="1" applyBorder="1" applyAlignment="1">
      <alignment horizontal="center" vertical="center" textRotation="90" wrapText="1"/>
    </xf>
    <xf numFmtId="0" fontId="0" fillId="0" borderId="6" xfId="0" applyBorder="1" applyAlignment="1" applyProtection="1">
      <alignment horizontal="justify" vertical="center" wrapText="1"/>
      <protection locked="0"/>
    </xf>
    <xf numFmtId="0" fontId="0" fillId="0" borderId="43" xfId="0" applyBorder="1" applyAlignment="1" applyProtection="1">
      <alignment horizontal="justify" vertical="center" wrapText="1"/>
      <protection locked="0"/>
    </xf>
    <xf numFmtId="0" fontId="5" fillId="0" borderId="6" xfId="0" applyFont="1" applyFill="1" applyBorder="1" applyAlignment="1">
      <alignment horizontal="center" vertical="center" textRotation="90" wrapText="1"/>
    </xf>
    <xf numFmtId="0" fontId="5" fillId="0" borderId="43" xfId="0" applyFont="1" applyFill="1" applyBorder="1" applyAlignment="1">
      <alignment horizontal="center" vertical="center" textRotation="90" wrapText="1"/>
    </xf>
    <xf numFmtId="0" fontId="5" fillId="0" borderId="6" xfId="0" applyFont="1" applyBorder="1" applyAlignment="1" applyProtection="1">
      <alignment horizontal="center" vertical="center" textRotation="90" wrapText="1"/>
      <protection locked="0"/>
    </xf>
    <xf numFmtId="0" fontId="5" fillId="0" borderId="43" xfId="0" applyFont="1" applyBorder="1" applyAlignment="1" applyProtection="1">
      <alignment horizontal="center" vertical="center" textRotation="90" wrapText="1"/>
      <protection locked="0"/>
    </xf>
    <xf numFmtId="0" fontId="0" fillId="0" borderId="6" xfId="0" applyFill="1" applyBorder="1" applyAlignment="1" applyProtection="1">
      <alignment horizontal="justify" vertical="center" wrapText="1"/>
      <protection locked="0"/>
    </xf>
    <xf numFmtId="0" fontId="0" fillId="0" borderId="43" xfId="0" applyFill="1" applyBorder="1" applyAlignment="1" applyProtection="1">
      <alignment horizontal="justify" vertical="center" wrapText="1"/>
      <protection locked="0"/>
    </xf>
    <xf numFmtId="0" fontId="0" fillId="0" borderId="6" xfId="0" applyBorder="1" applyAlignment="1" applyProtection="1">
      <alignment horizontal="center" vertical="center" textRotation="90" wrapText="1"/>
      <protection locked="0"/>
    </xf>
    <xf numFmtId="0" fontId="0" fillId="0" borderId="43" xfId="0" applyBorder="1" applyAlignment="1" applyProtection="1">
      <alignment horizontal="center" vertical="center" textRotation="90" wrapText="1"/>
      <protection locked="0"/>
    </xf>
    <xf numFmtId="0" fontId="0" fillId="0" borderId="6" xfId="0" applyBorder="1" applyAlignment="1" applyProtection="1">
      <alignment horizontal="center" vertical="center" wrapText="1"/>
      <protection locked="0"/>
    </xf>
    <xf numFmtId="0" fontId="0" fillId="0" borderId="43" xfId="0" applyBorder="1" applyAlignment="1" applyProtection="1">
      <alignment horizontal="center" vertical="center" wrapText="1"/>
      <protection locked="0"/>
    </xf>
    <xf numFmtId="0" fontId="9" fillId="4" borderId="1" xfId="0" applyFont="1" applyFill="1" applyBorder="1" applyAlignment="1">
      <alignment horizontal="center" vertical="center" textRotation="90" wrapText="1"/>
    </xf>
    <xf numFmtId="0" fontId="7" fillId="0" borderId="1" xfId="0" applyFont="1" applyBorder="1" applyAlignment="1">
      <alignment horizontal="right" vertical="center" wrapText="1"/>
    </xf>
    <xf numFmtId="0" fontId="2" fillId="0" borderId="6" xfId="0" applyFont="1" applyBorder="1" applyAlignment="1" applyProtection="1">
      <alignment horizontal="justify" vertical="center" wrapText="1"/>
      <protection locked="0"/>
    </xf>
    <xf numFmtId="0" fontId="2" fillId="0" borderId="43" xfId="0" applyFont="1" applyBorder="1" applyAlignment="1" applyProtection="1">
      <alignment horizontal="justify" vertical="center" wrapText="1"/>
      <protection locked="0"/>
    </xf>
    <xf numFmtId="0" fontId="5" fillId="7" borderId="6" xfId="0" applyFont="1" applyFill="1" applyBorder="1" applyAlignment="1" applyProtection="1">
      <alignment horizontal="center" vertical="center" textRotation="90" wrapText="1"/>
      <protection locked="0"/>
    </xf>
    <xf numFmtId="0" fontId="5" fillId="7" borderId="43" xfId="0" applyFont="1" applyFill="1" applyBorder="1" applyAlignment="1" applyProtection="1">
      <alignment horizontal="center" vertical="center" textRotation="90" wrapText="1"/>
      <protection locked="0"/>
    </xf>
    <xf numFmtId="0" fontId="0" fillId="0" borderId="10" xfId="0" applyBorder="1" applyAlignment="1">
      <alignment horizontal="center"/>
    </xf>
    <xf numFmtId="0" fontId="0" fillId="0" borderId="11"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6" fillId="0" borderId="1" xfId="0" applyFont="1" applyBorder="1" applyAlignment="1">
      <alignment horizontal="center" vertical="center"/>
    </xf>
    <xf numFmtId="0" fontId="6" fillId="0" borderId="14" xfId="0" applyFont="1" applyBorder="1" applyAlignment="1">
      <alignment horizontal="center"/>
    </xf>
    <xf numFmtId="0" fontId="6" fillId="0" borderId="15" xfId="0" applyFont="1" applyBorder="1" applyAlignment="1">
      <alignment horizontal="center"/>
    </xf>
    <xf numFmtId="0" fontId="6" fillId="0" borderId="16" xfId="0" applyFont="1" applyBorder="1" applyAlignment="1">
      <alignment horizontal="center"/>
    </xf>
    <xf numFmtId="0" fontId="6" fillId="0" borderId="3" xfId="0" applyFont="1" applyBorder="1" applyAlignment="1">
      <alignment horizontal="center" vertical="center"/>
    </xf>
    <xf numFmtId="0" fontId="6" fillId="0" borderId="5" xfId="0" applyFont="1" applyBorder="1" applyAlignment="1">
      <alignment horizontal="center" vertical="center"/>
    </xf>
    <xf numFmtId="0" fontId="6" fillId="0" borderId="9"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6" xfId="0" applyFont="1" applyBorder="1" applyAlignment="1" applyProtection="1">
      <alignment horizontal="justify" vertical="center" wrapText="1"/>
      <protection locked="0"/>
    </xf>
    <xf numFmtId="0" fontId="6" fillId="0" borderId="43" xfId="0" applyFont="1" applyBorder="1" applyAlignment="1" applyProtection="1">
      <alignment horizontal="justify" vertical="center" wrapText="1"/>
      <protection locked="0"/>
    </xf>
    <xf numFmtId="0" fontId="13" fillId="3" borderId="3"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27" fillId="4" borderId="1" xfId="0" applyFont="1" applyFill="1" applyBorder="1" applyAlignment="1">
      <alignment horizontal="center" vertical="center" textRotation="90" wrapText="1"/>
    </xf>
    <xf numFmtId="0" fontId="31" fillId="0" borderId="0" xfId="0" applyFont="1" applyAlignment="1">
      <alignment horizontal="center"/>
    </xf>
    <xf numFmtId="0" fontId="7" fillId="0" borderId="3" xfId="0" applyFont="1" applyBorder="1" applyAlignment="1">
      <alignment horizontal="right" vertical="center" wrapText="1"/>
    </xf>
    <xf numFmtId="0" fontId="7" fillId="0" borderId="9" xfId="0" applyFont="1" applyBorder="1" applyAlignment="1">
      <alignment horizontal="right" vertical="center" wrapText="1"/>
    </xf>
    <xf numFmtId="0" fontId="4" fillId="0" borderId="0" xfId="0" applyFont="1" applyBorder="1" applyAlignment="1">
      <alignment horizontal="left" wrapText="1"/>
    </xf>
    <xf numFmtId="0" fontId="4" fillId="0" borderId="19" xfId="0" applyFont="1" applyBorder="1" applyAlignment="1">
      <alignment horizontal="left" wrapText="1"/>
    </xf>
    <xf numFmtId="0" fontId="19" fillId="0" borderId="39" xfId="0" applyFont="1" applyBorder="1" applyAlignment="1">
      <alignment horizontal="center"/>
    </xf>
    <xf numFmtId="0" fontId="19" fillId="0" borderId="29" xfId="0" applyFont="1" applyBorder="1" applyAlignment="1">
      <alignment horizontal="center"/>
    </xf>
    <xf numFmtId="0" fontId="19" fillId="0" borderId="40" xfId="0" applyFont="1" applyBorder="1" applyAlignment="1">
      <alignment horizontal="center"/>
    </xf>
    <xf numFmtId="0" fontId="19" fillId="0" borderId="1" xfId="0" applyFont="1" applyBorder="1" applyAlignment="1">
      <alignment horizontal="center"/>
    </xf>
    <xf numFmtId="0" fontId="19" fillId="0" borderId="41" xfId="0" applyFont="1" applyBorder="1" applyAlignment="1">
      <alignment horizontal="center"/>
    </xf>
    <xf numFmtId="0" fontId="19" fillId="0" borderId="31" xfId="0" applyFont="1" applyBorder="1" applyAlignment="1">
      <alignment horizontal="center"/>
    </xf>
    <xf numFmtId="0" fontId="6" fillId="0" borderId="29" xfId="0" applyFont="1" applyBorder="1" applyAlignment="1">
      <alignment horizontal="center"/>
    </xf>
    <xf numFmtId="0" fontId="19" fillId="0" borderId="30" xfId="0" applyFont="1" applyBorder="1" applyAlignment="1">
      <alignment horizontal="center"/>
    </xf>
    <xf numFmtId="0" fontId="19" fillId="0" borderId="38" xfId="0" applyFont="1" applyBorder="1" applyAlignment="1">
      <alignment horizontal="center"/>
    </xf>
    <xf numFmtId="0" fontId="19" fillId="0" borderId="32" xfId="0" applyFont="1" applyBorder="1" applyAlignment="1">
      <alignment horizontal="center"/>
    </xf>
    <xf numFmtId="0" fontId="6" fillId="0" borderId="31" xfId="0" applyFont="1" applyBorder="1" applyAlignment="1">
      <alignment horizontal="center" vertical="center"/>
    </xf>
    <xf numFmtId="0" fontId="11" fillId="4" borderId="1" xfId="0" applyFont="1" applyFill="1" applyBorder="1" applyAlignment="1">
      <alignment horizontal="center" vertical="center" textRotation="90" wrapText="1"/>
    </xf>
    <xf numFmtId="0" fontId="39" fillId="0" borderId="1" xfId="0" applyFont="1" applyBorder="1" applyAlignment="1">
      <alignment horizontal="right" vertical="center" wrapText="1"/>
    </xf>
    <xf numFmtId="0" fontId="36" fillId="4" borderId="1" xfId="0" applyFont="1" applyFill="1" applyBorder="1" applyAlignment="1">
      <alignment horizontal="center" vertical="center" textRotation="90" wrapText="1"/>
    </xf>
    <xf numFmtId="0" fontId="40" fillId="3" borderId="3" xfId="0" applyFont="1" applyFill="1" applyBorder="1" applyAlignment="1">
      <alignment horizontal="center" vertical="center" wrapText="1"/>
    </xf>
    <xf numFmtId="0" fontId="40" fillId="3" borderId="5" xfId="0" applyFont="1" applyFill="1" applyBorder="1" applyAlignment="1">
      <alignment horizontal="center" vertical="center" wrapText="1"/>
    </xf>
    <xf numFmtId="0" fontId="15" fillId="0" borderId="1" xfId="0" applyFont="1" applyBorder="1" applyAlignment="1" applyProtection="1">
      <alignment horizontal="left" vertical="center" wrapText="1"/>
      <protection locked="0"/>
    </xf>
    <xf numFmtId="0" fontId="42" fillId="0" borderId="3" xfId="0" applyFont="1" applyBorder="1" applyAlignment="1">
      <alignment horizontal="right" vertical="center" wrapText="1"/>
    </xf>
    <xf numFmtId="0" fontId="42" fillId="0" borderId="9" xfId="0" applyFont="1" applyBorder="1" applyAlignment="1">
      <alignment horizontal="right" vertical="center" wrapText="1"/>
    </xf>
    <xf numFmtId="0" fontId="42" fillId="0" borderId="4" xfId="0" applyFont="1" applyBorder="1" applyAlignment="1">
      <alignment horizontal="right" vertical="center" wrapText="1"/>
    </xf>
    <xf numFmtId="0" fontId="27" fillId="0" borderId="0" xfId="0" applyFont="1" applyBorder="1" applyAlignment="1">
      <alignment horizontal="left" wrapText="1"/>
    </xf>
    <xf numFmtId="0" fontId="27" fillId="0" borderId="19" xfId="0" applyFont="1" applyBorder="1" applyAlignment="1">
      <alignment horizontal="left" wrapText="1"/>
    </xf>
    <xf numFmtId="0" fontId="41" fillId="3" borderId="3" xfId="0" applyFont="1" applyFill="1" applyBorder="1" applyAlignment="1">
      <alignment horizontal="center" vertical="center" wrapText="1"/>
    </xf>
    <xf numFmtId="0" fontId="41" fillId="3" borderId="5" xfId="0" applyFont="1" applyFill="1" applyBorder="1" applyAlignment="1">
      <alignment horizontal="center" vertical="center" wrapText="1"/>
    </xf>
    <xf numFmtId="0" fontId="18" fillId="0" borderId="6" xfId="0" applyFont="1" applyBorder="1" applyAlignment="1">
      <alignment horizontal="center" vertical="center" wrapText="1"/>
    </xf>
    <xf numFmtId="0" fontId="17" fillId="0" borderId="6" xfId="0" applyFont="1" applyBorder="1" applyAlignment="1" applyProtection="1">
      <alignment horizontal="center" vertical="center" wrapText="1"/>
      <protection locked="0"/>
    </xf>
    <xf numFmtId="0" fontId="7" fillId="0" borderId="4" xfId="0" applyFont="1" applyBorder="1" applyAlignment="1">
      <alignment horizontal="right" vertical="center" wrapText="1"/>
    </xf>
    <xf numFmtId="0" fontId="18" fillId="0" borderId="29" xfId="0" applyFont="1" applyBorder="1" applyAlignment="1" applyProtection="1">
      <alignment horizontal="center" vertical="center" wrapText="1"/>
      <protection locked="0"/>
    </xf>
    <xf numFmtId="0" fontId="18" fillId="0" borderId="29" xfId="0" applyFont="1" applyBorder="1" applyAlignment="1">
      <alignment horizontal="center" vertical="center" wrapText="1"/>
    </xf>
    <xf numFmtId="0" fontId="17" fillId="0" borderId="29" xfId="0" applyFont="1" applyBorder="1" applyAlignment="1" applyProtection="1">
      <alignment horizontal="center" vertical="center" wrapText="1"/>
      <protection locked="0"/>
    </xf>
    <xf numFmtId="0" fontId="17" fillId="0" borderId="30" xfId="0" applyFont="1" applyBorder="1" applyAlignment="1" applyProtection="1">
      <alignment horizontal="center" vertical="center" wrapText="1"/>
      <protection locked="0"/>
    </xf>
    <xf numFmtId="0" fontId="15" fillId="0" borderId="31" xfId="0" applyFont="1" applyBorder="1" applyAlignment="1" applyProtection="1">
      <alignment horizontal="justify" vertical="center" wrapText="1"/>
      <protection locked="0"/>
    </xf>
    <xf numFmtId="0" fontId="15" fillId="0" borderId="32" xfId="0" applyFont="1" applyBorder="1" applyAlignment="1" applyProtection="1">
      <alignment horizontal="justify" vertical="center" wrapText="1"/>
      <protection locked="0"/>
    </xf>
    <xf numFmtId="0" fontId="19" fillId="0" borderId="10" xfId="0" applyFont="1" applyBorder="1" applyAlignment="1">
      <alignment horizontal="center"/>
    </xf>
    <xf numFmtId="0" fontId="19" fillId="0" borderId="13" xfId="0" applyFont="1" applyBorder="1" applyAlignment="1">
      <alignment horizontal="center"/>
    </xf>
    <xf numFmtId="0" fontId="19" fillId="0" borderId="18" xfId="0" applyFont="1" applyBorder="1" applyAlignment="1">
      <alignment horizontal="center"/>
    </xf>
    <xf numFmtId="0" fontId="19" fillId="0" borderId="0" xfId="0" applyFont="1" applyBorder="1" applyAlignment="1">
      <alignment horizontal="center"/>
    </xf>
    <xf numFmtId="0" fontId="19" fillId="0" borderId="22" xfId="0" applyFont="1" applyBorder="1" applyAlignment="1">
      <alignment horizontal="center"/>
    </xf>
    <xf numFmtId="0" fontId="19" fillId="0" borderId="33" xfId="0" applyFont="1" applyBorder="1" applyAlignment="1">
      <alignment horizontal="center"/>
    </xf>
    <xf numFmtId="0" fontId="16" fillId="0" borderId="3" xfId="0" applyFont="1" applyBorder="1" applyAlignment="1">
      <alignment horizontal="left" vertical="center" wrapText="1"/>
    </xf>
    <xf numFmtId="0" fontId="16" fillId="0" borderId="9" xfId="0" applyFont="1" applyBorder="1" applyAlignment="1">
      <alignment horizontal="left" vertical="center" wrapText="1"/>
    </xf>
    <xf numFmtId="0" fontId="4" fillId="4" borderId="1" xfId="0" applyFont="1" applyFill="1" applyBorder="1" applyAlignment="1">
      <alignment horizontal="center" vertical="center" textRotation="90" wrapText="1"/>
    </xf>
    <xf numFmtId="0" fontId="13" fillId="3" borderId="9" xfId="0" applyFont="1" applyFill="1" applyBorder="1" applyAlignment="1">
      <alignment horizontal="center" vertical="center" wrapText="1"/>
    </xf>
    <xf numFmtId="0" fontId="3" fillId="0" borderId="10" xfId="0" applyFont="1" applyBorder="1" applyAlignment="1">
      <alignment horizontal="center" wrapText="1"/>
    </xf>
    <xf numFmtId="0" fontId="3" fillId="0" borderId="11" xfId="0" applyFont="1" applyBorder="1" applyAlignment="1">
      <alignment horizontal="center" wrapText="1"/>
    </xf>
    <xf numFmtId="0" fontId="3" fillId="0" borderId="18" xfId="0" applyFont="1" applyBorder="1" applyAlignment="1">
      <alignment horizontal="center" wrapText="1"/>
    </xf>
    <xf numFmtId="0" fontId="3" fillId="0" borderId="19" xfId="0" applyFont="1" applyBorder="1" applyAlignment="1">
      <alignment horizontal="center" wrapText="1"/>
    </xf>
    <xf numFmtId="0" fontId="3" fillId="0" borderId="22" xfId="0" applyFont="1" applyBorder="1" applyAlignment="1">
      <alignment horizontal="center" wrapText="1"/>
    </xf>
    <xf numFmtId="0" fontId="3" fillId="0" borderId="23" xfId="0" applyFont="1" applyBorder="1" applyAlignment="1">
      <alignment horizontal="center" wrapText="1"/>
    </xf>
    <xf numFmtId="0" fontId="29" fillId="0" borderId="1" xfId="0" applyFont="1" applyBorder="1" applyAlignment="1" applyProtection="1">
      <alignment horizontal="left" vertical="center" wrapText="1"/>
      <protection locked="0"/>
    </xf>
    <xf numFmtId="0" fontId="19" fillId="0" borderId="12" xfId="0" applyFont="1" applyBorder="1" applyAlignment="1"/>
    <xf numFmtId="0" fontId="19" fillId="0" borderId="17" xfId="0" applyFont="1" applyBorder="1" applyAlignment="1"/>
    <xf numFmtId="0" fontId="19" fillId="0" borderId="20" xfId="0" applyFont="1" applyBorder="1" applyAlignment="1"/>
    <xf numFmtId="0" fontId="19" fillId="0" borderId="21" xfId="0" applyFont="1" applyBorder="1" applyAlignment="1"/>
    <xf numFmtId="0" fontId="19" fillId="0" borderId="27" xfId="0" applyFont="1" applyBorder="1" applyAlignment="1"/>
    <xf numFmtId="0" fontId="19" fillId="0" borderId="28" xfId="0" applyFont="1" applyBorder="1" applyAlignment="1"/>
    <xf numFmtId="0" fontId="3" fillId="0" borderId="46" xfId="0" applyFont="1" applyBorder="1" applyAlignment="1">
      <alignment horizontal="center" textRotation="90" wrapText="1"/>
    </xf>
    <xf numFmtId="0" fontId="3" fillId="0" borderId="43" xfId="0" applyFont="1" applyBorder="1" applyAlignment="1">
      <alignment horizontal="center" textRotation="90" wrapText="1"/>
    </xf>
    <xf numFmtId="0" fontId="3" fillId="0" borderId="47" xfId="0" applyFont="1" applyBorder="1" applyAlignment="1">
      <alignment horizontal="center" textRotation="90" wrapText="1"/>
    </xf>
    <xf numFmtId="0" fontId="19" fillId="0" borderId="46" xfId="0" applyFont="1" applyBorder="1" applyAlignment="1">
      <alignment horizontal="center"/>
    </xf>
    <xf numFmtId="0" fontId="19" fillId="0" borderId="43" xfId="0" applyFont="1" applyBorder="1" applyAlignment="1">
      <alignment horizontal="center"/>
    </xf>
    <xf numFmtId="0" fontId="19" fillId="0" borderId="47" xfId="0" applyFont="1" applyBorder="1" applyAlignment="1">
      <alignment horizontal="center"/>
    </xf>
    <xf numFmtId="0" fontId="16" fillId="0" borderId="1" xfId="0" applyFont="1" applyBorder="1" applyAlignment="1">
      <alignment horizontal="left" vertical="center" wrapText="1"/>
    </xf>
    <xf numFmtId="0" fontId="16" fillId="0" borderId="1" xfId="0" applyFont="1" applyBorder="1" applyAlignment="1">
      <alignment horizontal="center" vertical="center"/>
    </xf>
    <xf numFmtId="0" fontId="17" fillId="0" borderId="1" xfId="0" applyFont="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6" fillId="0" borderId="11" xfId="0" applyFont="1" applyBorder="1" applyAlignment="1">
      <alignment horizontal="center" vertical="center"/>
    </xf>
    <xf numFmtId="0" fontId="16" fillId="0" borderId="44" xfId="0" applyFont="1" applyBorder="1" applyAlignment="1">
      <alignment horizontal="center" vertical="center"/>
    </xf>
    <xf numFmtId="0" fontId="16" fillId="0" borderId="2" xfId="0" applyFont="1" applyBorder="1" applyAlignment="1">
      <alignment horizontal="center" vertical="center"/>
    </xf>
    <xf numFmtId="0" fontId="16" fillId="0" borderId="45" xfId="0" applyFont="1" applyBorder="1" applyAlignment="1">
      <alignment horizontal="center" vertical="center"/>
    </xf>
    <xf numFmtId="0" fontId="16" fillId="0" borderId="24" xfId="0" applyFont="1" applyBorder="1" applyAlignment="1">
      <alignment horizontal="center" vertical="center"/>
    </xf>
    <xf numFmtId="0" fontId="16" fillId="0" borderId="25" xfId="0" applyFont="1" applyBorder="1" applyAlignment="1">
      <alignment horizontal="center" vertical="center"/>
    </xf>
    <xf numFmtId="0" fontId="16" fillId="0" borderId="26" xfId="0" applyFont="1" applyBorder="1" applyAlignment="1">
      <alignment horizontal="center" vertical="center"/>
    </xf>
    <xf numFmtId="0" fontId="43" fillId="0" borderId="12" xfId="0" applyFont="1" applyBorder="1" applyAlignment="1">
      <alignment horizontal="center" vertical="center"/>
    </xf>
    <xf numFmtId="0" fontId="43" fillId="0" borderId="13" xfId="0" applyFont="1" applyBorder="1" applyAlignment="1">
      <alignment horizontal="center" vertical="center"/>
    </xf>
    <xf numFmtId="0" fontId="43" fillId="0" borderId="11" xfId="0" applyFont="1" applyBorder="1" applyAlignment="1">
      <alignment horizontal="center" vertical="center"/>
    </xf>
    <xf numFmtId="0" fontId="43" fillId="0" borderId="44" xfId="0" applyFont="1" applyBorder="1" applyAlignment="1">
      <alignment horizontal="center" vertical="center"/>
    </xf>
    <xf numFmtId="0" fontId="43" fillId="0" borderId="2" xfId="0" applyFont="1" applyBorder="1" applyAlignment="1">
      <alignment horizontal="center" vertical="center"/>
    </xf>
    <xf numFmtId="0" fontId="43" fillId="0" borderId="45" xfId="0" applyFont="1" applyBorder="1" applyAlignment="1">
      <alignment horizontal="center" vertical="center"/>
    </xf>
    <xf numFmtId="0" fontId="43" fillId="0" borderId="24" xfId="0" applyFont="1" applyBorder="1" applyAlignment="1">
      <alignment horizontal="center" vertical="center"/>
    </xf>
    <xf numFmtId="0" fontId="43" fillId="0" borderId="25" xfId="0" applyFont="1" applyBorder="1" applyAlignment="1">
      <alignment horizontal="center" vertical="center"/>
    </xf>
    <xf numFmtId="0" fontId="43" fillId="0" borderId="26" xfId="0" applyFont="1" applyBorder="1" applyAlignment="1">
      <alignment horizontal="center" vertical="center"/>
    </xf>
    <xf numFmtId="0" fontId="16" fillId="0" borderId="29" xfId="0" applyFont="1" applyBorder="1" applyAlignment="1">
      <alignment horizontal="center" vertical="center"/>
    </xf>
    <xf numFmtId="0" fontId="16" fillId="0" borderId="31" xfId="0" applyFont="1" applyBorder="1" applyAlignment="1">
      <alignment horizontal="center" vertical="center"/>
    </xf>
  </cellXfs>
  <cellStyles count="5">
    <cellStyle name="Millares 2" xfId="3"/>
    <cellStyle name="Millares 3" xfId="4"/>
    <cellStyle name="Normal" xfId="0" builtinId="0"/>
    <cellStyle name="Normal 4" xfId="2"/>
    <cellStyle name="Porcentaje" xfId="1" builtinId="5"/>
  </cellStyles>
  <dxfs count="552">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F79646"/>
        </patternFill>
      </fill>
    </dxf>
    <dxf>
      <fill>
        <patternFill>
          <bgColor rgb="FFFF0000"/>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92D050"/>
        </patternFill>
      </fill>
    </dxf>
    <dxf>
      <fill>
        <patternFill>
          <bgColor theme="9"/>
        </patternFill>
      </fill>
    </dxf>
    <dxf>
      <fill>
        <patternFill>
          <bgColor rgb="FFFF0000"/>
        </patternFill>
      </fill>
    </dxf>
    <dxf>
      <fill>
        <patternFill>
          <bgColor theme="6"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theme="6" tint="-0.24994659260841701"/>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92D050"/>
        </patternFill>
      </fill>
    </dxf>
    <dxf>
      <fill>
        <patternFill>
          <bgColor theme="9"/>
        </patternFill>
      </fill>
    </dxf>
    <dxf>
      <fill>
        <patternFill>
          <bgColor rgb="FFFF0000"/>
        </patternFill>
      </fill>
    </dxf>
    <dxf>
      <fill>
        <patternFill>
          <bgColor theme="6"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theme="6"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externalLink" Target="externalLinks/externalLink10.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theme" Target="theme/theme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jpeg"/><Relationship Id="rId1" Type="http://schemas.openxmlformats.org/officeDocument/2006/relationships/image" Target="../media/image3.jpeg"/><Relationship Id="rId6" Type="http://schemas.openxmlformats.org/officeDocument/2006/relationships/image" Target="../media/image8.jpeg"/><Relationship Id="rId5" Type="http://schemas.openxmlformats.org/officeDocument/2006/relationships/image" Target="../media/image7.jpeg"/><Relationship Id="rId4" Type="http://schemas.openxmlformats.org/officeDocument/2006/relationships/image" Target="../media/image6.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9.jpeg"/><Relationship Id="rId1" Type="http://schemas.openxmlformats.org/officeDocument/2006/relationships/image" Target="../media/image3.jpeg"/><Relationship Id="rId5" Type="http://schemas.openxmlformats.org/officeDocument/2006/relationships/image" Target="../media/image7.jpeg"/><Relationship Id="rId4" Type="http://schemas.openxmlformats.org/officeDocument/2006/relationships/image" Target="../media/image8.jpeg"/></Relationships>
</file>

<file path=xl/drawings/_rels/drawing6.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jpeg"/><Relationship Id="rId1" Type="http://schemas.openxmlformats.org/officeDocument/2006/relationships/image" Target="../media/image3.jpeg"/><Relationship Id="rId5" Type="http://schemas.openxmlformats.org/officeDocument/2006/relationships/image" Target="../media/image7.jpeg"/><Relationship Id="rId4" Type="http://schemas.openxmlformats.org/officeDocument/2006/relationships/image" Target="../media/image8.jpeg"/></Relationships>
</file>

<file path=xl/drawings/_rels/drawing7.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10.jpeg"/><Relationship Id="rId1" Type="http://schemas.openxmlformats.org/officeDocument/2006/relationships/image" Target="../media/image3.jpeg"/><Relationship Id="rId5" Type="http://schemas.openxmlformats.org/officeDocument/2006/relationships/image" Target="../media/image7.jpeg"/><Relationship Id="rId4" Type="http://schemas.openxmlformats.org/officeDocument/2006/relationships/image" Target="../media/image8.jpeg"/></Relationships>
</file>

<file path=xl/drawings/_rels/drawing8.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11.jpeg"/><Relationship Id="rId1" Type="http://schemas.openxmlformats.org/officeDocument/2006/relationships/image" Target="../media/image3.jpeg"/><Relationship Id="rId5" Type="http://schemas.openxmlformats.org/officeDocument/2006/relationships/image" Target="../media/image8.jpeg"/><Relationship Id="rId4" Type="http://schemas.openxmlformats.org/officeDocument/2006/relationships/image" Target="../media/image7.jpeg"/></Relationships>
</file>

<file path=xl/drawings/_rels/drawing9.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11.jpeg"/><Relationship Id="rId1" Type="http://schemas.openxmlformats.org/officeDocument/2006/relationships/image" Target="../media/image3.jpeg"/><Relationship Id="rId5" Type="http://schemas.openxmlformats.org/officeDocument/2006/relationships/image" Target="../media/image8.jpeg"/><Relationship Id="rId4"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1</xdr:col>
      <xdr:colOff>1257795</xdr:colOff>
      <xdr:row>0</xdr:row>
      <xdr:rowOff>113260</xdr:rowOff>
    </xdr:from>
    <xdr:to>
      <xdr:col>2</xdr:col>
      <xdr:colOff>353785</xdr:colOff>
      <xdr:row>2</xdr:row>
      <xdr:rowOff>721179</xdr:rowOff>
    </xdr:to>
    <xdr:pic>
      <xdr:nvPicPr>
        <xdr:cNvPr id="6" name="9 Imagen">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70759" y="113260"/>
          <a:ext cx="1164276" cy="1220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384402</xdr:colOff>
      <xdr:row>0</xdr:row>
      <xdr:rowOff>197421</xdr:rowOff>
    </xdr:from>
    <xdr:to>
      <xdr:col>19</xdr:col>
      <xdr:colOff>1765526</xdr:colOff>
      <xdr:row>2</xdr:row>
      <xdr:rowOff>683759</xdr:rowOff>
    </xdr:to>
    <xdr:pic>
      <xdr:nvPicPr>
        <xdr:cNvPr id="7" name="Picture 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7325295" y="197421"/>
          <a:ext cx="1381124" cy="1098659"/>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618260</xdr:colOff>
      <xdr:row>0</xdr:row>
      <xdr:rowOff>86045</xdr:rowOff>
    </xdr:from>
    <xdr:to>
      <xdr:col>2</xdr:col>
      <xdr:colOff>594448</xdr:colOff>
      <xdr:row>2</xdr:row>
      <xdr:rowOff>668064</xdr:rowOff>
    </xdr:to>
    <xdr:pic>
      <xdr:nvPicPr>
        <xdr:cNvPr id="2" name="9 Imagen">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9987" y="86045"/>
          <a:ext cx="1430916" cy="12401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248331</xdr:colOff>
      <xdr:row>0</xdr:row>
      <xdr:rowOff>183814</xdr:rowOff>
    </xdr:from>
    <xdr:to>
      <xdr:col>19</xdr:col>
      <xdr:colOff>1629455</xdr:colOff>
      <xdr:row>2</xdr:row>
      <xdr:rowOff>670152</xdr:rowOff>
    </xdr:to>
    <xdr:pic>
      <xdr:nvPicPr>
        <xdr:cNvPr id="7" name="Picture 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4845394" y="183814"/>
          <a:ext cx="1381124" cy="1153088"/>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721180</xdr:colOff>
      <xdr:row>0</xdr:row>
      <xdr:rowOff>149678</xdr:rowOff>
    </xdr:from>
    <xdr:to>
      <xdr:col>2</xdr:col>
      <xdr:colOff>489859</xdr:colOff>
      <xdr:row>2</xdr:row>
      <xdr:rowOff>492604</xdr:rowOff>
    </xdr:to>
    <xdr:pic>
      <xdr:nvPicPr>
        <xdr:cNvPr id="6" name="9 Imagen">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4144" y="149678"/>
          <a:ext cx="1211036" cy="10777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312965</xdr:colOff>
      <xdr:row>0</xdr:row>
      <xdr:rowOff>231323</xdr:rowOff>
    </xdr:from>
    <xdr:to>
      <xdr:col>24</xdr:col>
      <xdr:colOff>503464</xdr:colOff>
      <xdr:row>2</xdr:row>
      <xdr:rowOff>542539</xdr:rowOff>
    </xdr:to>
    <xdr:pic>
      <xdr:nvPicPr>
        <xdr:cNvPr id="7" name="Picture 1">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5825108" y="231323"/>
          <a:ext cx="1306285" cy="1046002"/>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710339</xdr:colOff>
      <xdr:row>0</xdr:row>
      <xdr:rowOff>48432</xdr:rowOff>
    </xdr:from>
    <xdr:to>
      <xdr:col>2</xdr:col>
      <xdr:colOff>681361</xdr:colOff>
      <xdr:row>2</xdr:row>
      <xdr:rowOff>541336</xdr:rowOff>
    </xdr:to>
    <xdr:pic>
      <xdr:nvPicPr>
        <xdr:cNvPr id="6" name="9 Imagen">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7076" y="48432"/>
          <a:ext cx="1423988" cy="1267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177586</xdr:colOff>
      <xdr:row>0</xdr:row>
      <xdr:rowOff>258306</xdr:rowOff>
    </xdr:from>
    <xdr:to>
      <xdr:col>24</xdr:col>
      <xdr:colOff>419746</xdr:colOff>
      <xdr:row>2</xdr:row>
      <xdr:rowOff>655529</xdr:rowOff>
    </xdr:to>
    <xdr:pic>
      <xdr:nvPicPr>
        <xdr:cNvPr id="7" name="Picture 1">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6515383" y="258306"/>
          <a:ext cx="1630549" cy="117213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870858</xdr:colOff>
      <xdr:row>0</xdr:row>
      <xdr:rowOff>54429</xdr:rowOff>
    </xdr:from>
    <xdr:to>
      <xdr:col>2</xdr:col>
      <xdr:colOff>639537</xdr:colOff>
      <xdr:row>2</xdr:row>
      <xdr:rowOff>272143</xdr:rowOff>
    </xdr:to>
    <xdr:pic>
      <xdr:nvPicPr>
        <xdr:cNvPr id="2" name="9 Imagen">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5183" y="54429"/>
          <a:ext cx="1216479" cy="9606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133519</xdr:colOff>
      <xdr:row>0</xdr:row>
      <xdr:rowOff>163711</xdr:rowOff>
    </xdr:from>
    <xdr:to>
      <xdr:col>32</xdr:col>
      <xdr:colOff>208359</xdr:colOff>
      <xdr:row>2</xdr:row>
      <xdr:rowOff>343871</xdr:rowOff>
    </xdr:to>
    <xdr:pic>
      <xdr:nvPicPr>
        <xdr:cNvPr id="3" name="Picture 1">
          <a:extLst>
            <a:ext uri="{FF2B5EF4-FFF2-40B4-BE49-F238E27FC236}">
              <a16:creationId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6802269" y="163711"/>
          <a:ext cx="1235699" cy="924301"/>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870858</xdr:colOff>
      <xdr:row>0</xdr:row>
      <xdr:rowOff>54429</xdr:rowOff>
    </xdr:from>
    <xdr:to>
      <xdr:col>2</xdr:col>
      <xdr:colOff>639537</xdr:colOff>
      <xdr:row>2</xdr:row>
      <xdr:rowOff>425079</xdr:rowOff>
    </xdr:to>
    <xdr:pic>
      <xdr:nvPicPr>
        <xdr:cNvPr id="6" name="9 Imagen">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3822" y="54429"/>
          <a:ext cx="1211036" cy="1078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272142</xdr:colOff>
      <xdr:row>0</xdr:row>
      <xdr:rowOff>176893</xdr:rowOff>
    </xdr:from>
    <xdr:to>
      <xdr:col>21</xdr:col>
      <xdr:colOff>1496785</xdr:colOff>
      <xdr:row>2</xdr:row>
      <xdr:rowOff>325587</xdr:rowOff>
    </xdr:to>
    <xdr:pic>
      <xdr:nvPicPr>
        <xdr:cNvPr id="7" name="Picture 1">
          <a:extLst>
            <a:ext uri="{FF2B5EF4-FFF2-40B4-BE49-F238E27FC236}">
              <a16:creationId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6614321" y="176893"/>
          <a:ext cx="1224643" cy="856265"/>
        </a:xfrm>
        <a:prstGeom prst="rect">
          <a:avLst/>
        </a:prstGeom>
        <a:noFill/>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261938</xdr:colOff>
      <xdr:row>0</xdr:row>
      <xdr:rowOff>95250</xdr:rowOff>
    </xdr:from>
    <xdr:to>
      <xdr:col>1</xdr:col>
      <xdr:colOff>1083468</xdr:colOff>
      <xdr:row>2</xdr:row>
      <xdr:rowOff>435545</xdr:rowOff>
    </xdr:to>
    <xdr:pic>
      <xdr:nvPicPr>
        <xdr:cNvPr id="6" name="9 Imagen">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938" y="95250"/>
          <a:ext cx="1131093" cy="10070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202406</xdr:colOff>
      <xdr:row>0</xdr:row>
      <xdr:rowOff>125564</xdr:rowOff>
    </xdr:from>
    <xdr:to>
      <xdr:col>21</xdr:col>
      <xdr:colOff>1357312</xdr:colOff>
      <xdr:row>2</xdr:row>
      <xdr:rowOff>438964</xdr:rowOff>
    </xdr:to>
    <xdr:pic>
      <xdr:nvPicPr>
        <xdr:cNvPr id="7" name="Picture 1">
          <a:extLst>
            <a:ext uri="{FF2B5EF4-FFF2-40B4-BE49-F238E27FC236}">
              <a16:creationId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6049625" y="125564"/>
          <a:ext cx="1154906" cy="980150"/>
        </a:xfrm>
        <a:prstGeom prst="rect">
          <a:avLst/>
        </a:prstGeom>
        <a:noFill/>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884464</xdr:colOff>
      <xdr:row>0</xdr:row>
      <xdr:rowOff>68036</xdr:rowOff>
    </xdr:from>
    <xdr:to>
      <xdr:col>2</xdr:col>
      <xdr:colOff>517072</xdr:colOff>
      <xdr:row>2</xdr:row>
      <xdr:rowOff>480823</xdr:rowOff>
    </xdr:to>
    <xdr:pic>
      <xdr:nvPicPr>
        <xdr:cNvPr id="8" name="9 Imagen">
          <a:extLst>
            <a:ext uri="{FF2B5EF4-FFF2-40B4-BE49-F238E27FC236}">
              <a16:creationId xmlns:a16="http://schemas.microsoft.com/office/drawing/2014/main" id="{00000000-0008-0000-06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7428" y="68036"/>
          <a:ext cx="1074965" cy="957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244928</xdr:colOff>
      <xdr:row>0</xdr:row>
      <xdr:rowOff>176891</xdr:rowOff>
    </xdr:from>
    <xdr:to>
      <xdr:col>21</xdr:col>
      <xdr:colOff>1195157</xdr:colOff>
      <xdr:row>2</xdr:row>
      <xdr:rowOff>439634</xdr:rowOff>
    </xdr:to>
    <xdr:pic>
      <xdr:nvPicPr>
        <xdr:cNvPr id="9" name="Picture 1">
          <a:extLst>
            <a:ext uri="{FF2B5EF4-FFF2-40B4-BE49-F238E27FC236}">
              <a16:creationId xmlns:a16="http://schemas.microsoft.com/office/drawing/2014/main" id="{00000000-0008-0000-0600-000009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5879535" y="176891"/>
          <a:ext cx="950229" cy="807029"/>
        </a:xfrm>
        <a:prstGeom prst="rect">
          <a:avLst/>
        </a:prstGeom>
        <a:noFill/>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979714</xdr:colOff>
      <xdr:row>0</xdr:row>
      <xdr:rowOff>81643</xdr:rowOff>
    </xdr:from>
    <xdr:to>
      <xdr:col>2</xdr:col>
      <xdr:colOff>562824</xdr:colOff>
      <xdr:row>2</xdr:row>
      <xdr:rowOff>435428</xdr:rowOff>
    </xdr:to>
    <xdr:pic>
      <xdr:nvPicPr>
        <xdr:cNvPr id="6" name="9 Imagen">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2678" y="81643"/>
          <a:ext cx="1025467" cy="8980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231321</xdr:colOff>
      <xdr:row>0</xdr:row>
      <xdr:rowOff>81644</xdr:rowOff>
    </xdr:from>
    <xdr:to>
      <xdr:col>21</xdr:col>
      <xdr:colOff>1347106</xdr:colOff>
      <xdr:row>2</xdr:row>
      <xdr:rowOff>474108</xdr:rowOff>
    </xdr:to>
    <xdr:pic>
      <xdr:nvPicPr>
        <xdr:cNvPr id="7" name="Picture 1">
          <a:extLst>
            <a:ext uri="{FF2B5EF4-FFF2-40B4-BE49-F238E27FC236}">
              <a16:creationId xmlns:a16="http://schemas.microsoft.com/office/drawing/2014/main" id="{00000000-0008-0000-0700-000007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6682357" y="81644"/>
          <a:ext cx="1115785" cy="9367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32233</xdr:colOff>
      <xdr:row>1</xdr:row>
      <xdr:rowOff>222249</xdr:rowOff>
    </xdr:from>
    <xdr:to>
      <xdr:col>2</xdr:col>
      <xdr:colOff>125776</xdr:colOff>
      <xdr:row>4</xdr:row>
      <xdr:rowOff>406571</xdr:rowOff>
    </xdr:to>
    <xdr:pic>
      <xdr:nvPicPr>
        <xdr:cNvPr id="2" name="9 Imagen">
          <a:extLst>
            <a:ext uri="{FF2B5EF4-FFF2-40B4-BE49-F238E27FC236}">
              <a16:creationId xmlns:a16="http://schemas.microsoft.com/office/drawing/2014/main" id="{00000000-0008-0000-07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558" y="584199"/>
          <a:ext cx="1350843" cy="12130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952500</xdr:colOff>
      <xdr:row>0</xdr:row>
      <xdr:rowOff>179624</xdr:rowOff>
    </xdr:from>
    <xdr:to>
      <xdr:col>19</xdr:col>
      <xdr:colOff>129249</xdr:colOff>
      <xdr:row>2</xdr:row>
      <xdr:rowOff>158750</xdr:rowOff>
    </xdr:to>
    <xdr:pic>
      <xdr:nvPicPr>
        <xdr:cNvPr id="3" name="Imagen 2"/>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897225" y="179624"/>
          <a:ext cx="538824" cy="607776"/>
        </a:xfrm>
        <a:prstGeom prst="rect">
          <a:avLst/>
        </a:prstGeom>
        <a:noFill/>
        <a:ln>
          <a:noFill/>
        </a:ln>
      </xdr:spPr>
    </xdr:pic>
    <xdr:clientData/>
  </xdr:twoCellAnchor>
  <xdr:twoCellAnchor editAs="oneCell">
    <xdr:from>
      <xdr:col>19</xdr:col>
      <xdr:colOff>236820</xdr:colOff>
      <xdr:row>0</xdr:row>
      <xdr:rowOff>188659</xdr:rowOff>
    </xdr:from>
    <xdr:to>
      <xdr:col>19</xdr:col>
      <xdr:colOff>863500</xdr:colOff>
      <xdr:row>2</xdr:row>
      <xdr:rowOff>150554</xdr:rowOff>
    </xdr:to>
    <xdr:pic>
      <xdr:nvPicPr>
        <xdr:cNvPr id="4" name="0 Imagen"/>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543620" y="188659"/>
          <a:ext cx="626680" cy="590545"/>
        </a:xfrm>
        <a:prstGeom prst="rect">
          <a:avLst/>
        </a:prstGeom>
      </xdr:spPr>
    </xdr:pic>
    <xdr:clientData/>
  </xdr:twoCellAnchor>
  <xdr:twoCellAnchor>
    <xdr:from>
      <xdr:col>24</xdr:col>
      <xdr:colOff>253654</xdr:colOff>
      <xdr:row>11</xdr:row>
      <xdr:rowOff>1537608</xdr:rowOff>
    </xdr:from>
    <xdr:to>
      <xdr:col>24</xdr:col>
      <xdr:colOff>4517572</xdr:colOff>
      <xdr:row>11</xdr:row>
      <xdr:rowOff>3156858</xdr:rowOff>
    </xdr:to>
    <xdr:pic>
      <xdr:nvPicPr>
        <xdr:cNvPr id="5" name="Imagen 5"/>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b="21103"/>
        <a:stretch>
          <a:fillRect/>
        </a:stretch>
      </xdr:blipFill>
      <xdr:spPr bwMode="auto">
        <a:xfrm>
          <a:off x="19154775" y="10329183"/>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1032262</xdr:colOff>
      <xdr:row>0</xdr:row>
      <xdr:rowOff>95250</xdr:rowOff>
    </xdr:from>
    <xdr:to>
      <xdr:col>20</xdr:col>
      <xdr:colOff>809625</xdr:colOff>
      <xdr:row>2</xdr:row>
      <xdr:rowOff>224492</xdr:rowOff>
    </xdr:to>
    <xdr:pic>
      <xdr:nvPicPr>
        <xdr:cNvPr id="6" name="Imagen 5"/>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t="27685" b="24497"/>
        <a:stretch/>
      </xdr:blipFill>
      <xdr:spPr bwMode="auto">
        <a:xfrm>
          <a:off x="17339062" y="95250"/>
          <a:ext cx="1510913" cy="757892"/>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xdr:col>
      <xdr:colOff>269874</xdr:colOff>
      <xdr:row>2</xdr:row>
      <xdr:rowOff>31750</xdr:rowOff>
    </xdr:from>
    <xdr:to>
      <xdr:col>2</xdr:col>
      <xdr:colOff>1555749</xdr:colOff>
      <xdr:row>4</xdr:row>
      <xdr:rowOff>412750</xdr:rowOff>
    </xdr:to>
    <xdr:pic>
      <xdr:nvPicPr>
        <xdr:cNvPr id="7" name="Imagen 6" descr="C:\Users\Indeportes Quindio\Downloads\IMG-20200217-WA0000.jpg"/>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t="4592" b="9653"/>
        <a:stretch/>
      </xdr:blipFill>
      <xdr:spPr bwMode="auto">
        <a:xfrm>
          <a:off x="1841499" y="660400"/>
          <a:ext cx="1285875" cy="11430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979714</xdr:colOff>
      <xdr:row>0</xdr:row>
      <xdr:rowOff>81643</xdr:rowOff>
    </xdr:from>
    <xdr:to>
      <xdr:col>2</xdr:col>
      <xdr:colOff>353274</xdr:colOff>
      <xdr:row>2</xdr:row>
      <xdr:rowOff>435428</xdr:rowOff>
    </xdr:to>
    <xdr:pic>
      <xdr:nvPicPr>
        <xdr:cNvPr id="2" name="9 Imagen">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4039" y="81643"/>
          <a:ext cx="1030910" cy="8871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625928</xdr:colOff>
      <xdr:row>0</xdr:row>
      <xdr:rowOff>40822</xdr:rowOff>
    </xdr:from>
    <xdr:to>
      <xdr:col>22</xdr:col>
      <xdr:colOff>2265795</xdr:colOff>
      <xdr:row>2</xdr:row>
      <xdr:rowOff>433286</xdr:rowOff>
    </xdr:to>
    <xdr:pic>
      <xdr:nvPicPr>
        <xdr:cNvPr id="3" name="Picture 1">
          <a:extLst>
            <a:ext uri="{FF2B5EF4-FFF2-40B4-BE49-F238E27FC236}">
              <a16:creationId xmlns:a16="http://schemas.microsoft.com/office/drawing/2014/main" id="{00000000-0008-0000-0700-000007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20237903" y="40822"/>
          <a:ext cx="1639867" cy="925864"/>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979714</xdr:colOff>
      <xdr:row>0</xdr:row>
      <xdr:rowOff>81643</xdr:rowOff>
    </xdr:from>
    <xdr:to>
      <xdr:col>2</xdr:col>
      <xdr:colOff>562824</xdr:colOff>
      <xdr:row>2</xdr:row>
      <xdr:rowOff>381000</xdr:rowOff>
    </xdr:to>
    <xdr:pic>
      <xdr:nvPicPr>
        <xdr:cNvPr id="2" name="9 Imagen">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4039" y="81643"/>
          <a:ext cx="1030910" cy="8327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326572</xdr:colOff>
      <xdr:row>0</xdr:row>
      <xdr:rowOff>54428</xdr:rowOff>
    </xdr:from>
    <xdr:to>
      <xdr:col>22</xdr:col>
      <xdr:colOff>517072</xdr:colOff>
      <xdr:row>2</xdr:row>
      <xdr:rowOff>446892</xdr:rowOff>
    </xdr:to>
    <xdr:pic>
      <xdr:nvPicPr>
        <xdr:cNvPr id="3" name="Picture 1">
          <a:extLst>
            <a:ext uri="{FF2B5EF4-FFF2-40B4-BE49-F238E27FC236}">
              <a16:creationId xmlns:a16="http://schemas.microsoft.com/office/drawing/2014/main" id="{00000000-0008-0000-0700-000007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8070286" y="54428"/>
          <a:ext cx="1306286" cy="936750"/>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121597</xdr:colOff>
      <xdr:row>0</xdr:row>
      <xdr:rowOff>346364</xdr:rowOff>
    </xdr:from>
    <xdr:to>
      <xdr:col>1</xdr:col>
      <xdr:colOff>1766454</xdr:colOff>
      <xdr:row>4</xdr:row>
      <xdr:rowOff>554182</xdr:rowOff>
    </xdr:to>
    <xdr:pic>
      <xdr:nvPicPr>
        <xdr:cNvPr id="2" name="9 Imagen">
          <a:extLst>
            <a:ext uri="{FF2B5EF4-FFF2-40B4-BE49-F238E27FC236}">
              <a16:creationId xmlns:a16="http://schemas.microsoft.com/office/drawing/2014/main" id="{00000000-0008-0000-07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5922" y="346364"/>
          <a:ext cx="1644857" cy="13698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190500</xdr:colOff>
      <xdr:row>0</xdr:row>
      <xdr:rowOff>57872</xdr:rowOff>
    </xdr:from>
    <xdr:to>
      <xdr:col>19</xdr:col>
      <xdr:colOff>973314</xdr:colOff>
      <xdr:row>2</xdr:row>
      <xdr:rowOff>86592</xdr:rowOff>
    </xdr:to>
    <xdr:pic>
      <xdr:nvPicPr>
        <xdr:cNvPr id="3" name="Imagen 2"/>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373475" y="57872"/>
          <a:ext cx="782814" cy="752620"/>
        </a:xfrm>
        <a:prstGeom prst="rect">
          <a:avLst/>
        </a:prstGeom>
        <a:noFill/>
        <a:ln>
          <a:noFill/>
        </a:ln>
      </xdr:spPr>
    </xdr:pic>
    <xdr:clientData/>
  </xdr:twoCellAnchor>
  <xdr:twoCellAnchor editAs="oneCell">
    <xdr:from>
      <xdr:col>19</xdr:col>
      <xdr:colOff>1323380</xdr:colOff>
      <xdr:row>0</xdr:row>
      <xdr:rowOff>45876</xdr:rowOff>
    </xdr:from>
    <xdr:to>
      <xdr:col>20</xdr:col>
      <xdr:colOff>502227</xdr:colOff>
      <xdr:row>2</xdr:row>
      <xdr:rowOff>121227</xdr:rowOff>
    </xdr:to>
    <xdr:pic>
      <xdr:nvPicPr>
        <xdr:cNvPr id="4" name="0 Imagen"/>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506355" y="45876"/>
          <a:ext cx="807622" cy="799251"/>
        </a:xfrm>
        <a:prstGeom prst="rect">
          <a:avLst/>
        </a:prstGeom>
      </xdr:spPr>
    </xdr:pic>
    <xdr:clientData/>
  </xdr:twoCellAnchor>
  <xdr:twoCellAnchor editAs="oneCell">
    <xdr:from>
      <xdr:col>2</xdr:col>
      <xdr:colOff>242455</xdr:colOff>
      <xdr:row>0</xdr:row>
      <xdr:rowOff>294410</xdr:rowOff>
    </xdr:from>
    <xdr:to>
      <xdr:col>2</xdr:col>
      <xdr:colOff>1662545</xdr:colOff>
      <xdr:row>4</xdr:row>
      <xdr:rowOff>554182</xdr:rowOff>
    </xdr:to>
    <xdr:pic>
      <xdr:nvPicPr>
        <xdr:cNvPr id="5" name="Imagen 4" descr="C:\Users\Indeportes Quindio\Downloads\IMG-20200217-WA0000.jpg"/>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t="4592" b="9653"/>
        <a:stretch/>
      </xdr:blipFill>
      <xdr:spPr bwMode="auto">
        <a:xfrm>
          <a:off x="2461780" y="294410"/>
          <a:ext cx="1420090" cy="1421822"/>
        </a:xfrm>
        <a:prstGeom prst="rect">
          <a:avLst/>
        </a:prstGeom>
        <a:noFill/>
        <a:ln>
          <a:noFill/>
        </a:ln>
      </xdr:spPr>
    </xdr:pic>
    <xdr:clientData/>
  </xdr:twoCellAnchor>
  <xdr:twoCellAnchor editAs="oneCell">
    <xdr:from>
      <xdr:col>20</xdr:col>
      <xdr:colOff>831272</xdr:colOff>
      <xdr:row>0</xdr:row>
      <xdr:rowOff>69274</xdr:rowOff>
    </xdr:from>
    <xdr:to>
      <xdr:col>20</xdr:col>
      <xdr:colOff>2340453</xdr:colOff>
      <xdr:row>3</xdr:row>
      <xdr:rowOff>1</xdr:rowOff>
    </xdr:to>
    <xdr:pic>
      <xdr:nvPicPr>
        <xdr:cNvPr id="6" name="Imagen 5"/>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t="27685" b="24497"/>
        <a:stretch/>
      </xdr:blipFill>
      <xdr:spPr bwMode="auto">
        <a:xfrm>
          <a:off x="18643022" y="69274"/>
          <a:ext cx="1509181" cy="787977"/>
        </a:xfrm>
        <a:prstGeom prst="rect">
          <a:avLst/>
        </a:prstGeom>
        <a:ln>
          <a:noFill/>
        </a:ln>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111607</xdr:colOff>
      <xdr:row>0</xdr:row>
      <xdr:rowOff>254000</xdr:rowOff>
    </xdr:from>
    <xdr:to>
      <xdr:col>1</xdr:col>
      <xdr:colOff>1657973</xdr:colOff>
      <xdr:row>4</xdr:row>
      <xdr:rowOff>270501</xdr:rowOff>
    </xdr:to>
    <xdr:pic>
      <xdr:nvPicPr>
        <xdr:cNvPr id="2" name="9 Imagen">
          <a:extLst>
            <a:ext uri="{FF2B5EF4-FFF2-40B4-BE49-F238E27FC236}">
              <a16:creationId xmlns:a16="http://schemas.microsoft.com/office/drawing/2014/main" id="{00000000-0008-0000-07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5932" y="254000"/>
          <a:ext cx="1546366" cy="1350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920751</xdr:colOff>
      <xdr:row>0</xdr:row>
      <xdr:rowOff>163749</xdr:rowOff>
    </xdr:from>
    <xdr:to>
      <xdr:col>18</xdr:col>
      <xdr:colOff>1446875</xdr:colOff>
      <xdr:row>2</xdr:row>
      <xdr:rowOff>174625</xdr:rowOff>
    </xdr:to>
    <xdr:pic>
      <xdr:nvPicPr>
        <xdr:cNvPr id="3" name="Imagen 2"/>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684501" y="163749"/>
          <a:ext cx="526124" cy="544276"/>
        </a:xfrm>
        <a:prstGeom prst="rect">
          <a:avLst/>
        </a:prstGeom>
        <a:noFill/>
        <a:ln>
          <a:noFill/>
        </a:ln>
      </xdr:spPr>
    </xdr:pic>
    <xdr:clientData/>
  </xdr:twoCellAnchor>
  <xdr:twoCellAnchor editAs="oneCell">
    <xdr:from>
      <xdr:col>19</xdr:col>
      <xdr:colOff>127000</xdr:colOff>
      <xdr:row>0</xdr:row>
      <xdr:rowOff>125158</xdr:rowOff>
    </xdr:from>
    <xdr:to>
      <xdr:col>19</xdr:col>
      <xdr:colOff>730250</xdr:colOff>
      <xdr:row>2</xdr:row>
      <xdr:rowOff>190500</xdr:rowOff>
    </xdr:to>
    <xdr:pic>
      <xdr:nvPicPr>
        <xdr:cNvPr id="4" name="0 Imagen"/>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405225" y="125158"/>
          <a:ext cx="603250" cy="598742"/>
        </a:xfrm>
        <a:prstGeom prst="rect">
          <a:avLst/>
        </a:prstGeom>
      </xdr:spPr>
    </xdr:pic>
    <xdr:clientData/>
  </xdr:twoCellAnchor>
  <xdr:twoCellAnchor editAs="oneCell">
    <xdr:from>
      <xdr:col>1</xdr:col>
      <xdr:colOff>1936751</xdr:colOff>
      <xdr:row>1</xdr:row>
      <xdr:rowOff>15874</xdr:rowOff>
    </xdr:from>
    <xdr:to>
      <xdr:col>2</xdr:col>
      <xdr:colOff>1270000</xdr:colOff>
      <xdr:row>4</xdr:row>
      <xdr:rowOff>285749</xdr:rowOff>
    </xdr:to>
    <xdr:pic>
      <xdr:nvPicPr>
        <xdr:cNvPr id="5" name="Imagen 4" descr="C:\Users\Indeportes Quindio\Downloads\IMG-20200217-WA0000.jpg"/>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t="4592" b="9653"/>
        <a:stretch/>
      </xdr:blipFill>
      <xdr:spPr bwMode="auto">
        <a:xfrm>
          <a:off x="2251076" y="282574"/>
          <a:ext cx="1390649" cy="1336675"/>
        </a:xfrm>
        <a:prstGeom prst="rect">
          <a:avLst/>
        </a:prstGeom>
        <a:noFill/>
        <a:ln>
          <a:noFill/>
        </a:ln>
      </xdr:spPr>
    </xdr:pic>
    <xdr:clientData/>
  </xdr:twoCellAnchor>
  <xdr:twoCellAnchor editAs="oneCell">
    <xdr:from>
      <xdr:col>19</xdr:col>
      <xdr:colOff>889000</xdr:colOff>
      <xdr:row>0</xdr:row>
      <xdr:rowOff>15875</xdr:rowOff>
    </xdr:from>
    <xdr:to>
      <xdr:col>20</xdr:col>
      <xdr:colOff>1001181</xdr:colOff>
      <xdr:row>2</xdr:row>
      <xdr:rowOff>255443</xdr:rowOff>
    </xdr:to>
    <xdr:pic>
      <xdr:nvPicPr>
        <xdr:cNvPr id="6" name="Imagen 5"/>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t="27685" b="24497"/>
        <a:stretch/>
      </xdr:blipFill>
      <xdr:spPr bwMode="auto">
        <a:xfrm>
          <a:off x="17167225" y="15875"/>
          <a:ext cx="1512356" cy="772968"/>
        </a:xfrm>
        <a:prstGeom prst="rect">
          <a:avLst/>
        </a:prstGeom>
        <a:ln>
          <a:noFill/>
        </a:ln>
        <a:extLst>
          <a:ext uri="{53640926-AAD7-44D8-BBD7-CCE9431645EC}">
            <a14:shadowObscured xmlns:a14="http://schemas.microsoft.com/office/drawing/2010/main"/>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47739</xdr:colOff>
      <xdr:row>3</xdr:row>
      <xdr:rowOff>79375</xdr:rowOff>
    </xdr:from>
    <xdr:to>
      <xdr:col>1</xdr:col>
      <xdr:colOff>1584094</xdr:colOff>
      <xdr:row>4</xdr:row>
      <xdr:rowOff>857439</xdr:rowOff>
    </xdr:to>
    <xdr:pic>
      <xdr:nvPicPr>
        <xdr:cNvPr id="2" name="9 Imagen">
          <a:extLst>
            <a:ext uri="{FF2B5EF4-FFF2-40B4-BE49-F238E27FC236}">
              <a16:creationId xmlns:a16="http://schemas.microsoft.com/office/drawing/2014/main" id="{00000000-0008-0000-07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2064" y="1079500"/>
          <a:ext cx="1536355" cy="1359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523875</xdr:colOff>
      <xdr:row>0</xdr:row>
      <xdr:rowOff>219041</xdr:rowOff>
    </xdr:from>
    <xdr:to>
      <xdr:col>18</xdr:col>
      <xdr:colOff>1097882</xdr:colOff>
      <xdr:row>2</xdr:row>
      <xdr:rowOff>126999</xdr:rowOff>
    </xdr:to>
    <xdr:pic>
      <xdr:nvPicPr>
        <xdr:cNvPr id="3" name="Imagen 2"/>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268700" y="219041"/>
          <a:ext cx="574007" cy="717583"/>
        </a:xfrm>
        <a:prstGeom prst="rect">
          <a:avLst/>
        </a:prstGeom>
        <a:noFill/>
        <a:ln>
          <a:noFill/>
        </a:ln>
      </xdr:spPr>
    </xdr:pic>
    <xdr:clientData/>
  </xdr:twoCellAnchor>
  <xdr:twoCellAnchor editAs="oneCell">
    <xdr:from>
      <xdr:col>19</xdr:col>
      <xdr:colOff>15875</xdr:colOff>
      <xdr:row>0</xdr:row>
      <xdr:rowOff>263053</xdr:rowOff>
    </xdr:from>
    <xdr:to>
      <xdr:col>19</xdr:col>
      <xdr:colOff>649740</xdr:colOff>
      <xdr:row>2</xdr:row>
      <xdr:rowOff>127000</xdr:rowOff>
    </xdr:to>
    <xdr:pic>
      <xdr:nvPicPr>
        <xdr:cNvPr id="4" name="0 Imagen"/>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227550" y="263053"/>
          <a:ext cx="633865" cy="673572"/>
        </a:xfrm>
        <a:prstGeom prst="rect">
          <a:avLst/>
        </a:prstGeom>
      </xdr:spPr>
    </xdr:pic>
    <xdr:clientData/>
  </xdr:twoCellAnchor>
  <xdr:twoCellAnchor editAs="oneCell">
    <xdr:from>
      <xdr:col>1</xdr:col>
      <xdr:colOff>1635125</xdr:colOff>
      <xdr:row>3</xdr:row>
      <xdr:rowOff>111125</xdr:rowOff>
    </xdr:from>
    <xdr:to>
      <xdr:col>1</xdr:col>
      <xdr:colOff>3032124</xdr:colOff>
      <xdr:row>4</xdr:row>
      <xdr:rowOff>873125</xdr:rowOff>
    </xdr:to>
    <xdr:pic>
      <xdr:nvPicPr>
        <xdr:cNvPr id="5" name="Imagen 4" descr="C:\Users\Indeportes Quindio\Downloads\IMG-20200217-WA0000.jpg"/>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t="4592" b="9653"/>
        <a:stretch/>
      </xdr:blipFill>
      <xdr:spPr bwMode="auto">
        <a:xfrm>
          <a:off x="1949450" y="1111250"/>
          <a:ext cx="1396999" cy="1343025"/>
        </a:xfrm>
        <a:prstGeom prst="rect">
          <a:avLst/>
        </a:prstGeom>
        <a:noFill/>
        <a:ln>
          <a:noFill/>
        </a:ln>
      </xdr:spPr>
    </xdr:pic>
    <xdr:clientData/>
  </xdr:twoCellAnchor>
  <xdr:twoCellAnchor editAs="oneCell">
    <xdr:from>
      <xdr:col>19</xdr:col>
      <xdr:colOff>984250</xdr:colOff>
      <xdr:row>0</xdr:row>
      <xdr:rowOff>158750</xdr:rowOff>
    </xdr:from>
    <xdr:to>
      <xdr:col>20</xdr:col>
      <xdr:colOff>794806</xdr:colOff>
      <xdr:row>2</xdr:row>
      <xdr:rowOff>128443</xdr:rowOff>
    </xdr:to>
    <xdr:pic>
      <xdr:nvPicPr>
        <xdr:cNvPr id="6" name="Imagen 5"/>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t="27685" b="24497"/>
        <a:stretch/>
      </xdr:blipFill>
      <xdr:spPr bwMode="auto">
        <a:xfrm>
          <a:off x="18195925" y="158750"/>
          <a:ext cx="1515531" cy="779318"/>
        </a:xfrm>
        <a:prstGeom prst="rect">
          <a:avLst/>
        </a:prstGeom>
        <a:ln>
          <a:noFill/>
        </a:ln>
        <a:extLst>
          <a:ext uri="{53640926-AAD7-44D8-BBD7-CCE9431645EC}">
            <a14:shadowObscured xmlns:a14="http://schemas.microsoft.com/office/drawing/2010/main"/>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175588</xdr:colOff>
      <xdr:row>2</xdr:row>
      <xdr:rowOff>58208</xdr:rowOff>
    </xdr:from>
    <xdr:to>
      <xdr:col>1</xdr:col>
      <xdr:colOff>1415061</xdr:colOff>
      <xdr:row>4</xdr:row>
      <xdr:rowOff>831806</xdr:rowOff>
    </xdr:to>
    <xdr:pic>
      <xdr:nvPicPr>
        <xdr:cNvPr id="2" name="9 Imagen">
          <a:extLst>
            <a:ext uri="{FF2B5EF4-FFF2-40B4-BE49-F238E27FC236}">
              <a16:creationId xmlns:a16="http://schemas.microsoft.com/office/drawing/2014/main" id="{00000000-0008-0000-07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5588" y="591608"/>
          <a:ext cx="1553798" cy="13831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984250</xdr:colOff>
      <xdr:row>0</xdr:row>
      <xdr:rowOff>194526</xdr:rowOff>
    </xdr:from>
    <xdr:to>
      <xdr:col>19</xdr:col>
      <xdr:colOff>87864</xdr:colOff>
      <xdr:row>2</xdr:row>
      <xdr:rowOff>254000</xdr:rowOff>
    </xdr:to>
    <xdr:pic>
      <xdr:nvPicPr>
        <xdr:cNvPr id="3" name="Imagen 2"/>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767050" y="194526"/>
          <a:ext cx="494264" cy="592874"/>
        </a:xfrm>
        <a:prstGeom prst="rect">
          <a:avLst/>
        </a:prstGeom>
        <a:noFill/>
        <a:ln>
          <a:noFill/>
        </a:ln>
      </xdr:spPr>
    </xdr:pic>
    <xdr:clientData/>
  </xdr:twoCellAnchor>
  <xdr:twoCellAnchor editAs="oneCell">
    <xdr:from>
      <xdr:col>19</xdr:col>
      <xdr:colOff>381001</xdr:colOff>
      <xdr:row>0</xdr:row>
      <xdr:rowOff>199232</xdr:rowOff>
    </xdr:from>
    <xdr:to>
      <xdr:col>19</xdr:col>
      <xdr:colOff>936625</xdr:colOff>
      <xdr:row>2</xdr:row>
      <xdr:rowOff>222250</xdr:rowOff>
    </xdr:to>
    <xdr:pic>
      <xdr:nvPicPr>
        <xdr:cNvPr id="4" name="0 Imagen"/>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554451" y="199232"/>
          <a:ext cx="555624" cy="556418"/>
        </a:xfrm>
        <a:prstGeom prst="rect">
          <a:avLst/>
        </a:prstGeom>
      </xdr:spPr>
    </xdr:pic>
    <xdr:clientData/>
  </xdr:twoCellAnchor>
  <xdr:twoCellAnchor editAs="oneCell">
    <xdr:from>
      <xdr:col>19</xdr:col>
      <xdr:colOff>1476375</xdr:colOff>
      <xdr:row>0</xdr:row>
      <xdr:rowOff>47625</xdr:rowOff>
    </xdr:from>
    <xdr:to>
      <xdr:col>20</xdr:col>
      <xdr:colOff>1223431</xdr:colOff>
      <xdr:row>2</xdr:row>
      <xdr:rowOff>287193</xdr:rowOff>
    </xdr:to>
    <xdr:pic>
      <xdr:nvPicPr>
        <xdr:cNvPr id="5" name="Imagen 4"/>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t="27685" b="24497"/>
        <a:stretch/>
      </xdr:blipFill>
      <xdr:spPr bwMode="auto">
        <a:xfrm>
          <a:off x="17649825" y="47625"/>
          <a:ext cx="1509181" cy="772968"/>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xdr:col>
      <xdr:colOff>1619250</xdr:colOff>
      <xdr:row>2</xdr:row>
      <xdr:rowOff>79375</xdr:rowOff>
    </xdr:from>
    <xdr:to>
      <xdr:col>1</xdr:col>
      <xdr:colOff>3016249</xdr:colOff>
      <xdr:row>4</xdr:row>
      <xdr:rowOff>825500</xdr:rowOff>
    </xdr:to>
    <xdr:pic>
      <xdr:nvPicPr>
        <xdr:cNvPr id="6" name="Imagen 5" descr="C:\Users\Indeportes Quindio\Downloads\IMG-20200217-WA0000.jpg"/>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t="4592" b="9653"/>
        <a:stretch/>
      </xdr:blipFill>
      <xdr:spPr bwMode="auto">
        <a:xfrm>
          <a:off x="1933575" y="612775"/>
          <a:ext cx="1396999" cy="135572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232434</xdr:colOff>
      <xdr:row>3</xdr:row>
      <xdr:rowOff>81641</xdr:rowOff>
    </xdr:from>
    <xdr:to>
      <xdr:col>1</xdr:col>
      <xdr:colOff>1500276</xdr:colOff>
      <xdr:row>4</xdr:row>
      <xdr:rowOff>555000</xdr:rowOff>
    </xdr:to>
    <xdr:pic>
      <xdr:nvPicPr>
        <xdr:cNvPr id="2" name="9 Imagen">
          <a:extLst>
            <a:ext uri="{FF2B5EF4-FFF2-40B4-BE49-F238E27FC236}">
              <a16:creationId xmlns:a16="http://schemas.microsoft.com/office/drawing/2014/main" id="{00000000-0008-0000-07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6759" y="881741"/>
          <a:ext cx="1267842" cy="1130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149680</xdr:colOff>
      <xdr:row>0</xdr:row>
      <xdr:rowOff>160381</xdr:rowOff>
    </xdr:from>
    <xdr:to>
      <xdr:col>19</xdr:col>
      <xdr:colOff>673454</xdr:colOff>
      <xdr:row>2</xdr:row>
      <xdr:rowOff>176892</xdr:rowOff>
    </xdr:to>
    <xdr:pic>
      <xdr:nvPicPr>
        <xdr:cNvPr id="3" name="Imagen 2"/>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704255" y="160381"/>
          <a:ext cx="523774" cy="549911"/>
        </a:xfrm>
        <a:prstGeom prst="rect">
          <a:avLst/>
        </a:prstGeom>
        <a:noFill/>
        <a:ln>
          <a:noFill/>
        </a:ln>
      </xdr:spPr>
    </xdr:pic>
    <xdr:clientData/>
  </xdr:twoCellAnchor>
  <xdr:twoCellAnchor editAs="oneCell">
    <xdr:from>
      <xdr:col>19</xdr:col>
      <xdr:colOff>816429</xdr:colOff>
      <xdr:row>0</xdr:row>
      <xdr:rowOff>152099</xdr:rowOff>
    </xdr:from>
    <xdr:to>
      <xdr:col>19</xdr:col>
      <xdr:colOff>1374322</xdr:colOff>
      <xdr:row>2</xdr:row>
      <xdr:rowOff>136071</xdr:rowOff>
    </xdr:to>
    <xdr:pic>
      <xdr:nvPicPr>
        <xdr:cNvPr id="4" name="0 Imagen"/>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371004" y="152099"/>
          <a:ext cx="557893" cy="517372"/>
        </a:xfrm>
        <a:prstGeom prst="rect">
          <a:avLst/>
        </a:prstGeom>
      </xdr:spPr>
    </xdr:pic>
    <xdr:clientData/>
  </xdr:twoCellAnchor>
  <xdr:twoCellAnchor editAs="oneCell">
    <xdr:from>
      <xdr:col>20</xdr:col>
      <xdr:colOff>54428</xdr:colOff>
      <xdr:row>0</xdr:row>
      <xdr:rowOff>1</xdr:rowOff>
    </xdr:from>
    <xdr:to>
      <xdr:col>20</xdr:col>
      <xdr:colOff>1563609</xdr:colOff>
      <xdr:row>2</xdr:row>
      <xdr:rowOff>235033</xdr:rowOff>
    </xdr:to>
    <xdr:pic>
      <xdr:nvPicPr>
        <xdr:cNvPr id="5" name="Imagen 4"/>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t="27685" b="24497"/>
        <a:stretch/>
      </xdr:blipFill>
      <xdr:spPr bwMode="auto">
        <a:xfrm>
          <a:off x="19380653" y="1"/>
          <a:ext cx="1509181" cy="768432"/>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xdr:col>
      <xdr:colOff>1619250</xdr:colOff>
      <xdr:row>3</xdr:row>
      <xdr:rowOff>163284</xdr:rowOff>
    </xdr:from>
    <xdr:to>
      <xdr:col>2</xdr:col>
      <xdr:colOff>1220106</xdr:colOff>
      <xdr:row>4</xdr:row>
      <xdr:rowOff>591028</xdr:rowOff>
    </xdr:to>
    <xdr:pic>
      <xdr:nvPicPr>
        <xdr:cNvPr id="6" name="Imagen 5" descr="C:\Users\Indeportes Quindio\Downloads\IMG-20200217-WA0000.jpg"/>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t="4592" b="9653"/>
        <a:stretch/>
      </xdr:blipFill>
      <xdr:spPr bwMode="auto">
        <a:xfrm>
          <a:off x="1933575" y="963384"/>
          <a:ext cx="1391556" cy="1084969"/>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esktop\INDEPORTES%202020\CUERENTENA01\SEGUIMIENTOS%20INDEPORTES\SEGUIMIENTO%20MAPA%20DE%20RISGOS%20INSTITUCIONAL\Mapa%20de%20Riesgos%20Procesos%20Apoyo%20al%2031%20Marzo%2020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Archivo\Downloads\Mapa%20de%20Riesgos%2031%20Marzo%202020%20ok.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Edgar\Downloads\Mapa%20de%20Riesgos%20Procesos%20Apoyo%20al%2031%20Marzo%202020%20(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4.%20Mapa%20de%20Riesgos%20control%20interno%20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20Mapa%20de%20Riesgos%20Procesos%20Apoyo%202021-Juridic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20Mapa%20de%20Riesgos%20proceso%20misionales-Area%20tecnica%20202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rchivo\Downloads\PLAN%20DE%20ACCION%20Y%20MATRIZ\Mapa%20de%20Riesgos%2031%20de%20Marzo%2020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Edgar\Downloads\MAPA%20DE%20RIESGO%20A%2031%20DE%20MARZO.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Edgar\Downloads\Mapa%20de%20Riesgos%20Procesos%20Apoyo%20al%2031%20Marzo%202020%20(4).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Archivo\Downloads\Mapa%20de%20Riesgos%2031%20de%20Marzo%20202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Edgar\Downloads\Mapa%20de%20Riesgos%20Procesos%20Apoyo%20al%2031%20Marzo%202020%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laneación"/>
      <sheetName val="(2) Control Interno"/>
      <sheetName val="(3) Juridica"/>
      <sheetName val="(4) Contratación"/>
      <sheetName val="(5) Talento Humano"/>
      <sheetName val="(6) Seguridad y Salud T"/>
      <sheetName val="(7) Sistemas"/>
      <sheetName val="(8) Archivo Central"/>
      <sheetName val="(9) Atencion Usuario"/>
      <sheetName val="(10) Contabilidad"/>
      <sheetName val="(11) Presupuesto"/>
      <sheetName val="(12) Tesorería"/>
      <sheetName val="(13) Almacén"/>
      <sheetName val="Evaluación de Controles"/>
      <sheetName val="Resumen"/>
      <sheetName val="Evolución"/>
      <sheetName val="Listas"/>
      <sheetName val="Impactos"/>
      <sheetName val="Idea Zonas"/>
      <sheetName val="formatos p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F4" t="str">
            <v>X</v>
          </cell>
          <cell r="H4">
            <v>0</v>
          </cell>
          <cell r="X4">
            <v>70</v>
          </cell>
        </row>
        <row r="5">
          <cell r="F5" t="str">
            <v>X</v>
          </cell>
          <cell r="H5" t="str">
            <v>X</v>
          </cell>
          <cell r="X5">
            <v>10</v>
          </cell>
        </row>
        <row r="7">
          <cell r="F7" t="str">
            <v>X</v>
          </cell>
          <cell r="H7">
            <v>0</v>
          </cell>
          <cell r="X7">
            <v>30</v>
          </cell>
        </row>
      </sheetData>
      <sheetData sheetId="14"/>
      <sheetData sheetId="15"/>
      <sheetData sheetId="16">
        <row r="4">
          <cell r="L4" t="str">
            <v>BAJA</v>
          </cell>
          <cell r="M4" t="str">
            <v>BAJA</v>
          </cell>
          <cell r="N4" t="str">
            <v>MODERADA</v>
          </cell>
          <cell r="O4" t="str">
            <v>ALTA</v>
          </cell>
          <cell r="P4" t="str">
            <v>ALTA</v>
          </cell>
        </row>
        <row r="5">
          <cell r="L5" t="str">
            <v>BAJA</v>
          </cell>
          <cell r="M5" t="str">
            <v>BAJA</v>
          </cell>
          <cell r="N5" t="str">
            <v>MODERADA</v>
          </cell>
          <cell r="O5" t="str">
            <v>ALTA</v>
          </cell>
          <cell r="P5" t="str">
            <v>EXTREMA</v>
          </cell>
        </row>
        <row r="6">
          <cell r="L6" t="str">
            <v>BAJA</v>
          </cell>
          <cell r="M6" t="str">
            <v>MODERADA</v>
          </cell>
          <cell r="N6" t="str">
            <v>ALTA</v>
          </cell>
          <cell r="O6" t="str">
            <v>EXTREMA</v>
          </cell>
          <cell r="P6" t="str">
            <v>EXTREMA</v>
          </cell>
        </row>
        <row r="7">
          <cell r="L7" t="str">
            <v>MODERADA</v>
          </cell>
          <cell r="M7" t="str">
            <v>ALTA</v>
          </cell>
          <cell r="N7" t="str">
            <v>ALTA</v>
          </cell>
          <cell r="O7" t="str">
            <v>EXTREMA</v>
          </cell>
          <cell r="P7" t="str">
            <v>EXTREMA</v>
          </cell>
        </row>
        <row r="8">
          <cell r="L8" t="str">
            <v>ALTA</v>
          </cell>
          <cell r="M8" t="str">
            <v>ALTA</v>
          </cell>
          <cell r="N8" t="str">
            <v>EXTREMA</v>
          </cell>
          <cell r="O8" t="str">
            <v>EXTREMA</v>
          </cell>
          <cell r="P8" t="str">
            <v>EXTREMA</v>
          </cell>
        </row>
      </sheetData>
      <sheetData sheetId="17"/>
      <sheetData sheetId="18"/>
      <sheetData sheetId="1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laneación"/>
      <sheetName val="(2) Control Interno"/>
      <sheetName val="(3) Juridica"/>
      <sheetName val="(4) Contratación"/>
      <sheetName val="(5) Talento Humano"/>
      <sheetName val="(6) Seguridad y Salud T"/>
      <sheetName val="(7) Sistemas"/>
      <sheetName val="(8) Archivo Central"/>
      <sheetName val="(9) Atencion Usuario"/>
      <sheetName val="(10) Contabilidad"/>
      <sheetName val="(11) Presupuesto"/>
      <sheetName val="(12) Tesorería"/>
      <sheetName val="(13) Almacén"/>
      <sheetName val="Evaluación de Controles"/>
      <sheetName val="Resumen"/>
      <sheetName val="Evolución"/>
      <sheetName val="Listas"/>
      <sheetName val="Impactos"/>
      <sheetName val="Idea Zonas"/>
      <sheetName val="formatos p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40">
          <cell r="F40" t="str">
            <v>X</v>
          </cell>
        </row>
        <row r="43">
          <cell r="F43" t="str">
            <v>X</v>
          </cell>
          <cell r="X43">
            <v>60</v>
          </cell>
        </row>
        <row r="44">
          <cell r="F44" t="str">
            <v>X</v>
          </cell>
          <cell r="X44">
            <v>70</v>
          </cell>
        </row>
        <row r="45">
          <cell r="F45" t="str">
            <v>X</v>
          </cell>
          <cell r="X45">
            <v>70</v>
          </cell>
        </row>
        <row r="46">
          <cell r="F46" t="str">
            <v>X</v>
          </cell>
          <cell r="X46">
            <v>70</v>
          </cell>
        </row>
      </sheetData>
      <sheetData sheetId="14" refreshError="1"/>
      <sheetData sheetId="15" refreshError="1"/>
      <sheetData sheetId="16" refreshError="1">
        <row r="4">
          <cell r="L4" t="str">
            <v>BAJA</v>
          </cell>
          <cell r="M4" t="str">
            <v>BAJA</v>
          </cell>
          <cell r="N4" t="str">
            <v>MODERADA</v>
          </cell>
          <cell r="O4" t="str">
            <v>ALTA</v>
          </cell>
          <cell r="P4" t="str">
            <v>ALTA</v>
          </cell>
        </row>
        <row r="5">
          <cell r="L5" t="str">
            <v>BAJA</v>
          </cell>
          <cell r="M5" t="str">
            <v>BAJA</v>
          </cell>
          <cell r="N5" t="str">
            <v>MODERADA</v>
          </cell>
          <cell r="O5" t="str">
            <v>ALTA</v>
          </cell>
          <cell r="P5" t="str">
            <v>EXTREMA</v>
          </cell>
        </row>
        <row r="6">
          <cell r="L6" t="str">
            <v>BAJA</v>
          </cell>
          <cell r="M6" t="str">
            <v>MODERADA</v>
          </cell>
          <cell r="N6" t="str">
            <v>ALTA</v>
          </cell>
          <cell r="O6" t="str">
            <v>EXTREMA</v>
          </cell>
          <cell r="P6" t="str">
            <v>EXTREMA</v>
          </cell>
        </row>
        <row r="7">
          <cell r="L7" t="str">
            <v>MODERADA</v>
          </cell>
          <cell r="M7" t="str">
            <v>ALTA</v>
          </cell>
          <cell r="N7" t="str">
            <v>ALTA</v>
          </cell>
          <cell r="O7" t="str">
            <v>EXTREMA</v>
          </cell>
          <cell r="P7" t="str">
            <v>EXTREMA</v>
          </cell>
        </row>
        <row r="8">
          <cell r="L8" t="str">
            <v>ALTA</v>
          </cell>
          <cell r="M8" t="str">
            <v>ALTA</v>
          </cell>
          <cell r="N8" t="str">
            <v>EXTREMA</v>
          </cell>
          <cell r="O8" t="str">
            <v>EXTREMA</v>
          </cell>
          <cell r="P8" t="str">
            <v>EXTREMA</v>
          </cell>
        </row>
      </sheetData>
      <sheetData sheetId="17" refreshError="1"/>
      <sheetData sheetId="18" refreshError="1"/>
      <sheetData sheetId="1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laneación"/>
      <sheetName val="(2) Control Interno"/>
      <sheetName val="(3) Juridica"/>
      <sheetName val="(4) Contratación"/>
      <sheetName val="(5) Talento Humano"/>
      <sheetName val="(6) Seguridad y Salud T"/>
      <sheetName val="(7) Sistemas"/>
      <sheetName val="(8) Archivo Central"/>
      <sheetName val="(9) Atencion Usuario"/>
      <sheetName val="(10) Contabilidad"/>
      <sheetName val="(11) Presupuesto"/>
      <sheetName val="(12) Tesorería"/>
      <sheetName val="(13) Almacén"/>
      <sheetName val="Evaluación de Controles"/>
      <sheetName val="Resumen"/>
      <sheetName val="Evolución"/>
      <sheetName val="Listas"/>
      <sheetName val="Impactos"/>
      <sheetName val="Idea Zonas"/>
      <sheetName val="formatos p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ow r="47">
          <cell r="F47" t="str">
            <v>X</v>
          </cell>
          <cell r="H47" t="str">
            <v>X</v>
          </cell>
          <cell r="X47">
            <v>85</v>
          </cell>
        </row>
        <row r="48">
          <cell r="F48" t="str">
            <v>X</v>
          </cell>
          <cell r="X48">
            <v>85</v>
          </cell>
        </row>
        <row r="49">
          <cell r="F49" t="str">
            <v>X</v>
          </cell>
          <cell r="H49" t="str">
            <v>X</v>
          </cell>
          <cell r="X49">
            <v>40</v>
          </cell>
        </row>
      </sheetData>
      <sheetData sheetId="14" refreshError="1"/>
      <sheetData sheetId="15" refreshError="1"/>
      <sheetData sheetId="16">
        <row r="4">
          <cell r="L4" t="str">
            <v>BAJA</v>
          </cell>
          <cell r="M4" t="str">
            <v>BAJA</v>
          </cell>
          <cell r="N4" t="str">
            <v>MODERADA</v>
          </cell>
          <cell r="O4" t="str">
            <v>ALTA</v>
          </cell>
          <cell r="P4" t="str">
            <v>ALTA</v>
          </cell>
        </row>
        <row r="5">
          <cell r="L5" t="str">
            <v>BAJA</v>
          </cell>
          <cell r="M5" t="str">
            <v>BAJA</v>
          </cell>
          <cell r="N5" t="str">
            <v>MODERADA</v>
          </cell>
          <cell r="O5" t="str">
            <v>ALTA</v>
          </cell>
          <cell r="P5" t="str">
            <v>EXTREMA</v>
          </cell>
        </row>
        <row r="6">
          <cell r="L6" t="str">
            <v>BAJA</v>
          </cell>
          <cell r="M6" t="str">
            <v>MODERADA</v>
          </cell>
          <cell r="N6" t="str">
            <v>ALTA</v>
          </cell>
          <cell r="O6" t="str">
            <v>EXTREMA</v>
          </cell>
          <cell r="P6" t="str">
            <v>EXTREMA</v>
          </cell>
        </row>
        <row r="7">
          <cell r="L7" t="str">
            <v>MODERADA</v>
          </cell>
          <cell r="M7" t="str">
            <v>ALTA</v>
          </cell>
          <cell r="N7" t="str">
            <v>ALTA</v>
          </cell>
          <cell r="O7" t="str">
            <v>EXTREMA</v>
          </cell>
          <cell r="P7" t="str">
            <v>EXTREMA</v>
          </cell>
        </row>
        <row r="8">
          <cell r="L8" t="str">
            <v>ALTA</v>
          </cell>
          <cell r="M8" t="str">
            <v>ALTA</v>
          </cell>
          <cell r="N8" t="str">
            <v>EXTREMA</v>
          </cell>
          <cell r="O8" t="str">
            <v>EXTREMA</v>
          </cell>
          <cell r="P8" t="str">
            <v>EXTREMA</v>
          </cell>
        </row>
      </sheetData>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laneación"/>
      <sheetName val="(2) Control Interno"/>
      <sheetName val="(3) Juridica"/>
      <sheetName val="(4) Contratación"/>
      <sheetName val="(5) Talento Humano"/>
      <sheetName val="(6) Seguridad y Salud T"/>
      <sheetName val="(7) Sistemas"/>
      <sheetName val="(8) Archivo Central"/>
      <sheetName val="(9) Atencion Usuario"/>
      <sheetName val="(10) Contabilidad"/>
      <sheetName val="(11) Presupuesto"/>
      <sheetName val="(12) Tesorería"/>
      <sheetName val="(13) Almacén"/>
      <sheetName val="Evaluación de Controles"/>
      <sheetName val="Resumen"/>
      <sheetName val="Evolución"/>
      <sheetName val="Listas"/>
      <sheetName val="Impactos"/>
      <sheetName val="Idea Zonas"/>
      <sheetName val="formatos pre"/>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8">
          <cell r="F8" t="str">
            <v>X</v>
          </cell>
          <cell r="H8" t="str">
            <v>X</v>
          </cell>
          <cell r="X8">
            <v>85</v>
          </cell>
        </row>
        <row r="9">
          <cell r="F9" t="str">
            <v>X</v>
          </cell>
          <cell r="X9">
            <v>85</v>
          </cell>
        </row>
        <row r="10">
          <cell r="F10" t="str">
            <v>X</v>
          </cell>
          <cell r="X10">
            <v>30</v>
          </cell>
        </row>
        <row r="11">
          <cell r="F11" t="str">
            <v>X</v>
          </cell>
          <cell r="H11" t="str">
            <v>X</v>
          </cell>
          <cell r="X11">
            <v>85</v>
          </cell>
        </row>
      </sheetData>
      <sheetData sheetId="14" refreshError="1"/>
      <sheetData sheetId="15" refreshError="1"/>
      <sheetData sheetId="16">
        <row r="4">
          <cell r="L4" t="str">
            <v>BAJA</v>
          </cell>
          <cell r="M4" t="str">
            <v>BAJA</v>
          </cell>
          <cell r="N4" t="str">
            <v>MODERADA</v>
          </cell>
          <cell r="O4" t="str">
            <v>ALTA</v>
          </cell>
          <cell r="P4" t="str">
            <v>ALTA</v>
          </cell>
        </row>
        <row r="5">
          <cell r="L5" t="str">
            <v>BAJA</v>
          </cell>
          <cell r="M5" t="str">
            <v>BAJA</v>
          </cell>
          <cell r="N5" t="str">
            <v>MODERADA</v>
          </cell>
          <cell r="O5" t="str">
            <v>ALTA</v>
          </cell>
          <cell r="P5" t="str">
            <v>EXTREMA</v>
          </cell>
        </row>
        <row r="6">
          <cell r="L6" t="str">
            <v>BAJA</v>
          </cell>
          <cell r="M6" t="str">
            <v>MODERADA</v>
          </cell>
          <cell r="N6" t="str">
            <v>ALTA</v>
          </cell>
          <cell r="O6" t="str">
            <v>EXTREMA</v>
          </cell>
          <cell r="P6" t="str">
            <v>EXTREMA</v>
          </cell>
        </row>
        <row r="7">
          <cell r="L7" t="str">
            <v>MODERADA</v>
          </cell>
          <cell r="M7" t="str">
            <v>ALTA</v>
          </cell>
          <cell r="N7" t="str">
            <v>ALTA</v>
          </cell>
          <cell r="O7" t="str">
            <v>EXTREMA</v>
          </cell>
          <cell r="P7" t="str">
            <v>EXTREMA</v>
          </cell>
        </row>
        <row r="8">
          <cell r="L8" t="str">
            <v>ALTA</v>
          </cell>
          <cell r="M8" t="str">
            <v>ALTA</v>
          </cell>
          <cell r="N8" t="str">
            <v>EXTREMA</v>
          </cell>
          <cell r="O8" t="str">
            <v>EXTREMA</v>
          </cell>
          <cell r="P8" t="str">
            <v>EXTREMA</v>
          </cell>
        </row>
      </sheetData>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 Juridica"/>
      <sheetName val="(4) Contratación"/>
      <sheetName val="Evaluación de Controles"/>
      <sheetName val="Resumen"/>
      <sheetName val="Evolución"/>
      <sheetName val="Listas"/>
      <sheetName val="Impactos"/>
      <sheetName val="Idea Zonas"/>
      <sheetName val="formatos pre"/>
    </sheetNames>
    <sheetDataSet>
      <sheetData sheetId="0"/>
      <sheetData sheetId="1"/>
      <sheetData sheetId="2">
        <row r="12">
          <cell r="F12" t="str">
            <v>X</v>
          </cell>
          <cell r="X12">
            <v>60</v>
          </cell>
        </row>
        <row r="13">
          <cell r="F13" t="str">
            <v>X</v>
          </cell>
          <cell r="X13">
            <v>20</v>
          </cell>
        </row>
        <row r="17">
          <cell r="F17" t="str">
            <v>X</v>
          </cell>
          <cell r="H17" t="str">
            <v>X</v>
          </cell>
          <cell r="X17">
            <v>65</v>
          </cell>
        </row>
        <row r="18">
          <cell r="F18" t="str">
            <v>X</v>
          </cell>
          <cell r="X18">
            <v>60</v>
          </cell>
        </row>
      </sheetData>
      <sheetData sheetId="3" refreshError="1"/>
      <sheetData sheetId="4" refreshError="1"/>
      <sheetData sheetId="5">
        <row r="4">
          <cell r="L4" t="str">
            <v>BAJA</v>
          </cell>
          <cell r="M4" t="str">
            <v>BAJA</v>
          </cell>
          <cell r="N4" t="str">
            <v>MODERADA</v>
          </cell>
          <cell r="O4" t="str">
            <v>ALTA</v>
          </cell>
          <cell r="P4" t="str">
            <v>ALTA</v>
          </cell>
        </row>
        <row r="5">
          <cell r="L5" t="str">
            <v>BAJA</v>
          </cell>
          <cell r="M5" t="str">
            <v>BAJA</v>
          </cell>
          <cell r="N5" t="str">
            <v>MODERADA</v>
          </cell>
          <cell r="O5" t="str">
            <v>ALTA</v>
          </cell>
          <cell r="P5" t="str">
            <v>EXTREMA</v>
          </cell>
        </row>
        <row r="6">
          <cell r="L6" t="str">
            <v>BAJA</v>
          </cell>
          <cell r="M6" t="str">
            <v>MODERADA</v>
          </cell>
          <cell r="N6" t="str">
            <v>ALTA</v>
          </cell>
          <cell r="O6" t="str">
            <v>EXTREMA</v>
          </cell>
          <cell r="P6" t="str">
            <v>EXTREMA</v>
          </cell>
        </row>
        <row r="7">
          <cell r="L7" t="str">
            <v>MODERADA</v>
          </cell>
          <cell r="M7" t="str">
            <v>ALTA</v>
          </cell>
          <cell r="N7" t="str">
            <v>ALTA</v>
          </cell>
          <cell r="O7" t="str">
            <v>EXTREMA</v>
          </cell>
          <cell r="P7" t="str">
            <v>EXTREMA</v>
          </cell>
        </row>
        <row r="8">
          <cell r="L8" t="str">
            <v>ALTA</v>
          </cell>
          <cell r="M8" t="str">
            <v>ALTA</v>
          </cell>
          <cell r="N8" t="str">
            <v>EXTREMA</v>
          </cell>
          <cell r="O8" t="str">
            <v>EXTREMA</v>
          </cell>
          <cell r="P8" t="str">
            <v>EXTREMA</v>
          </cell>
        </row>
      </sheetData>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Deporte Asociado"/>
      <sheetName val="(2) Juegos Intercolegiados"/>
      <sheetName val="(3) Deporte Social y C"/>
      <sheetName val="(4) Recreacion y Aprove T"/>
      <sheetName val="(5) Habitos y Estilo VS"/>
      <sheetName val="Evaluación de Controles"/>
      <sheetName val="Resumen"/>
      <sheetName val="Evolución"/>
      <sheetName val="Listas"/>
      <sheetName val="Impactos"/>
      <sheetName val="Idea Zonas"/>
      <sheetName val="formatos pre"/>
    </sheetNames>
    <sheetDataSet>
      <sheetData sheetId="0"/>
      <sheetData sheetId="1"/>
      <sheetData sheetId="2"/>
      <sheetData sheetId="3"/>
      <sheetData sheetId="4"/>
      <sheetData sheetId="5">
        <row r="4">
          <cell r="F4" t="str">
            <v>X</v>
          </cell>
          <cell r="X4">
            <v>65</v>
          </cell>
        </row>
        <row r="5">
          <cell r="F5" t="str">
            <v>X</v>
          </cell>
          <cell r="X5">
            <v>65</v>
          </cell>
        </row>
        <row r="6">
          <cell r="F6" t="str">
            <v>X</v>
          </cell>
          <cell r="X6">
            <v>65</v>
          </cell>
        </row>
        <row r="7">
          <cell r="F7" t="str">
            <v>X</v>
          </cell>
          <cell r="X7">
            <v>65</v>
          </cell>
        </row>
        <row r="8">
          <cell r="F8" t="str">
            <v>X</v>
          </cell>
          <cell r="X8">
            <v>35</v>
          </cell>
        </row>
        <row r="10">
          <cell r="F10" t="str">
            <v>X</v>
          </cell>
          <cell r="H10" t="str">
            <v>X</v>
          </cell>
          <cell r="X10">
            <v>40</v>
          </cell>
        </row>
        <row r="11">
          <cell r="F11" t="str">
            <v>X</v>
          </cell>
          <cell r="X11">
            <v>35</v>
          </cell>
        </row>
        <row r="13">
          <cell r="F13" t="str">
            <v>X</v>
          </cell>
          <cell r="X13">
            <v>35</v>
          </cell>
        </row>
      </sheetData>
      <sheetData sheetId="6"/>
      <sheetData sheetId="7"/>
      <sheetData sheetId="8">
        <row r="4">
          <cell r="L4" t="str">
            <v>BAJA</v>
          </cell>
          <cell r="M4" t="str">
            <v>BAJA</v>
          </cell>
          <cell r="N4" t="str">
            <v>MODERADA</v>
          </cell>
          <cell r="O4" t="str">
            <v>ALTA</v>
          </cell>
          <cell r="P4" t="str">
            <v>ALTA</v>
          </cell>
        </row>
        <row r="5">
          <cell r="L5" t="str">
            <v>BAJA</v>
          </cell>
          <cell r="M5" t="str">
            <v>BAJA</v>
          </cell>
          <cell r="N5" t="str">
            <v>MODERADA</v>
          </cell>
          <cell r="O5" t="str">
            <v>ALTA</v>
          </cell>
          <cell r="P5" t="str">
            <v>EXTREMA</v>
          </cell>
        </row>
        <row r="6">
          <cell r="L6" t="str">
            <v>BAJA</v>
          </cell>
          <cell r="M6" t="str">
            <v>MODERADA</v>
          </cell>
          <cell r="N6" t="str">
            <v>ALTA</v>
          </cell>
          <cell r="O6" t="str">
            <v>EXTREMA</v>
          </cell>
          <cell r="P6" t="str">
            <v>EXTREMA</v>
          </cell>
        </row>
        <row r="7">
          <cell r="L7" t="str">
            <v>MODERADA</v>
          </cell>
          <cell r="M7" t="str">
            <v>ALTA</v>
          </cell>
          <cell r="N7" t="str">
            <v>ALTA</v>
          </cell>
          <cell r="O7" t="str">
            <v>EXTREMA</v>
          </cell>
          <cell r="P7" t="str">
            <v>EXTREMA</v>
          </cell>
        </row>
        <row r="8">
          <cell r="L8" t="str">
            <v>ALTA</v>
          </cell>
          <cell r="M8" t="str">
            <v>ALTA</v>
          </cell>
          <cell r="N8" t="str">
            <v>EXTREMA</v>
          </cell>
          <cell r="O8" t="str">
            <v>EXTREMA</v>
          </cell>
          <cell r="P8" t="str">
            <v>EXTREMA</v>
          </cell>
        </row>
      </sheetData>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laneación"/>
      <sheetName val="(2) Control Interno"/>
      <sheetName val="(3) Juridica"/>
      <sheetName val="(4) Contratación"/>
      <sheetName val="(6) Seguridad y Salud T"/>
      <sheetName val="(7) Sistemas"/>
      <sheetName val="(8) Archivo Central"/>
      <sheetName val="(9) Atencion Usuario"/>
      <sheetName val="(10) Contabilidad"/>
      <sheetName val="(11) Presupuesto"/>
      <sheetName val="(12) Tesorería"/>
      <sheetName val="(13) Almacén"/>
      <sheetName val="Evaluación de Controles"/>
      <sheetName val="Resumen"/>
      <sheetName val="Evolución"/>
      <sheetName val="Listas"/>
      <sheetName val="Impactos"/>
      <sheetName val="Idea Zonas"/>
      <sheetName val="formatos p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9">
          <cell r="F19" t="str">
            <v>X</v>
          </cell>
          <cell r="X19">
            <v>55</v>
          </cell>
        </row>
        <row r="20">
          <cell r="F20" t="str">
            <v>X</v>
          </cell>
          <cell r="X20">
            <v>70</v>
          </cell>
        </row>
        <row r="21">
          <cell r="F21" t="str">
            <v>X</v>
          </cell>
          <cell r="H21" t="str">
            <v>X</v>
          </cell>
          <cell r="X21">
            <v>70</v>
          </cell>
        </row>
        <row r="22">
          <cell r="F22" t="str">
            <v>X</v>
          </cell>
          <cell r="H22" t="str">
            <v>X</v>
          </cell>
          <cell r="X22">
            <v>70</v>
          </cell>
        </row>
      </sheetData>
      <sheetData sheetId="13" refreshError="1"/>
      <sheetData sheetId="14" refreshError="1"/>
      <sheetData sheetId="15" refreshError="1">
        <row r="4">
          <cell r="L4" t="str">
            <v>BAJA</v>
          </cell>
          <cell r="M4" t="str">
            <v>BAJA</v>
          </cell>
          <cell r="N4" t="str">
            <v>MODERADA</v>
          </cell>
          <cell r="O4" t="str">
            <v>ALTA</v>
          </cell>
          <cell r="P4" t="str">
            <v>ALTA</v>
          </cell>
        </row>
        <row r="5">
          <cell r="L5" t="str">
            <v>BAJA</v>
          </cell>
          <cell r="M5" t="str">
            <v>BAJA</v>
          </cell>
          <cell r="N5" t="str">
            <v>MODERADA</v>
          </cell>
          <cell r="O5" t="str">
            <v>ALTA</v>
          </cell>
          <cell r="P5" t="str">
            <v>EXTREMA</v>
          </cell>
        </row>
        <row r="6">
          <cell r="L6" t="str">
            <v>BAJA</v>
          </cell>
          <cell r="M6" t="str">
            <v>MODERADA</v>
          </cell>
          <cell r="N6" t="str">
            <v>ALTA</v>
          </cell>
          <cell r="O6" t="str">
            <v>EXTREMA</v>
          </cell>
          <cell r="P6" t="str">
            <v>EXTREMA</v>
          </cell>
        </row>
        <row r="7">
          <cell r="L7" t="str">
            <v>MODERADA</v>
          </cell>
          <cell r="M7" t="str">
            <v>ALTA</v>
          </cell>
          <cell r="N7" t="str">
            <v>ALTA</v>
          </cell>
          <cell r="O7" t="str">
            <v>EXTREMA</v>
          </cell>
          <cell r="P7" t="str">
            <v>EXTREMA</v>
          </cell>
        </row>
        <row r="8">
          <cell r="L8" t="str">
            <v>ALTA</v>
          </cell>
          <cell r="M8" t="str">
            <v>ALTA</v>
          </cell>
          <cell r="N8" t="str">
            <v>EXTREMA</v>
          </cell>
          <cell r="O8" t="str">
            <v>EXTREMA</v>
          </cell>
          <cell r="P8" t="str">
            <v>EXTREMA</v>
          </cell>
        </row>
      </sheetData>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 Seguridad y Salud T"/>
      <sheetName val="Evaluación de Controles"/>
      <sheetName val="Resumen"/>
      <sheetName val="Evolución"/>
      <sheetName val="Listas"/>
      <sheetName val="Impactos"/>
      <sheetName val="Idea Zonas"/>
      <sheetName val="formatos pre"/>
    </sheetNames>
    <sheetDataSet>
      <sheetData sheetId="0"/>
      <sheetData sheetId="1">
        <row r="23">
          <cell r="F23" t="str">
            <v>X</v>
          </cell>
          <cell r="X23">
            <v>85</v>
          </cell>
        </row>
        <row r="24">
          <cell r="F24" t="str">
            <v>X</v>
          </cell>
          <cell r="X24">
            <v>85</v>
          </cell>
        </row>
        <row r="25">
          <cell r="F25" t="str">
            <v>X</v>
          </cell>
          <cell r="X25">
            <v>85</v>
          </cell>
        </row>
      </sheetData>
      <sheetData sheetId="2" refreshError="1"/>
      <sheetData sheetId="3" refreshError="1"/>
      <sheetData sheetId="4">
        <row r="4">
          <cell r="L4" t="str">
            <v>BAJA</v>
          </cell>
          <cell r="M4" t="str">
            <v>BAJA</v>
          </cell>
          <cell r="N4" t="str">
            <v>MODERADA</v>
          </cell>
          <cell r="O4" t="str">
            <v>ALTA</v>
          </cell>
          <cell r="P4" t="str">
            <v>ALTA</v>
          </cell>
        </row>
        <row r="5">
          <cell r="L5" t="str">
            <v>BAJA</v>
          </cell>
          <cell r="M5" t="str">
            <v>BAJA</v>
          </cell>
          <cell r="N5" t="str">
            <v>MODERADA</v>
          </cell>
          <cell r="O5" t="str">
            <v>ALTA</v>
          </cell>
          <cell r="P5" t="str">
            <v>EXTREMA</v>
          </cell>
        </row>
        <row r="6">
          <cell r="L6" t="str">
            <v>BAJA</v>
          </cell>
          <cell r="M6" t="str">
            <v>MODERADA</v>
          </cell>
          <cell r="N6" t="str">
            <v>ALTA</v>
          </cell>
          <cell r="O6" t="str">
            <v>EXTREMA</v>
          </cell>
          <cell r="P6" t="str">
            <v>EXTREMA</v>
          </cell>
        </row>
        <row r="7">
          <cell r="L7" t="str">
            <v>MODERADA</v>
          </cell>
          <cell r="M7" t="str">
            <v>ALTA</v>
          </cell>
          <cell r="N7" t="str">
            <v>ALTA</v>
          </cell>
          <cell r="O7" t="str">
            <v>EXTREMA</v>
          </cell>
          <cell r="P7" t="str">
            <v>EXTREMA</v>
          </cell>
        </row>
        <row r="8">
          <cell r="L8" t="str">
            <v>ALTA</v>
          </cell>
          <cell r="M8" t="str">
            <v>ALTA</v>
          </cell>
          <cell r="N8" t="str">
            <v>EXTREMA</v>
          </cell>
          <cell r="O8" t="str">
            <v>EXTREMA</v>
          </cell>
          <cell r="P8" t="str">
            <v>EXTREMA</v>
          </cell>
        </row>
      </sheetData>
      <sheetData sheetId="5" refreshError="1"/>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Presupuesto"/>
      <sheetName val="Evaluación de Controles"/>
      <sheetName val="Resumen"/>
      <sheetName val="Evolución"/>
      <sheetName val="Listas"/>
      <sheetName val="Impactos"/>
      <sheetName val="Idea Zonas"/>
      <sheetName val="formatos pre"/>
    </sheetNames>
    <sheetDataSet>
      <sheetData sheetId="0"/>
      <sheetData sheetId="1">
        <row r="26">
          <cell r="F26" t="str">
            <v>X</v>
          </cell>
          <cell r="H26" t="str">
            <v>X</v>
          </cell>
          <cell r="X26">
            <v>45</v>
          </cell>
        </row>
        <row r="27">
          <cell r="F27" t="str">
            <v>X</v>
          </cell>
          <cell r="X27">
            <v>55</v>
          </cell>
        </row>
        <row r="28">
          <cell r="F28" t="str">
            <v>X</v>
          </cell>
          <cell r="H28" t="str">
            <v>X</v>
          </cell>
          <cell r="X28">
            <v>70</v>
          </cell>
        </row>
        <row r="29">
          <cell r="F29" t="str">
            <v>X</v>
          </cell>
          <cell r="X29">
            <v>30</v>
          </cell>
        </row>
        <row r="40">
          <cell r="F40" t="str">
            <v>X</v>
          </cell>
          <cell r="X40">
            <v>70</v>
          </cell>
        </row>
        <row r="41">
          <cell r="F41" t="str">
            <v>X</v>
          </cell>
          <cell r="X41">
            <v>40</v>
          </cell>
        </row>
        <row r="42">
          <cell r="F42" t="str">
            <v>X</v>
          </cell>
          <cell r="X42">
            <v>70</v>
          </cell>
        </row>
        <row r="43">
          <cell r="F43" t="str">
            <v>X</v>
          </cell>
        </row>
      </sheetData>
      <sheetData sheetId="2" refreshError="1"/>
      <sheetData sheetId="3" refreshError="1"/>
      <sheetData sheetId="4">
        <row r="4">
          <cell r="L4" t="str">
            <v>BAJA</v>
          </cell>
          <cell r="M4" t="str">
            <v>BAJA</v>
          </cell>
          <cell r="N4" t="str">
            <v>MODERADA</v>
          </cell>
          <cell r="O4" t="str">
            <v>ALTA</v>
          </cell>
          <cell r="P4" t="str">
            <v>ALTA</v>
          </cell>
        </row>
        <row r="5">
          <cell r="L5" t="str">
            <v>BAJA</v>
          </cell>
          <cell r="M5" t="str">
            <v>BAJA</v>
          </cell>
          <cell r="N5" t="str">
            <v>MODERADA</v>
          </cell>
          <cell r="O5" t="str">
            <v>ALTA</v>
          </cell>
          <cell r="P5" t="str">
            <v>EXTREMA</v>
          </cell>
        </row>
        <row r="6">
          <cell r="L6" t="str">
            <v>BAJA</v>
          </cell>
          <cell r="M6" t="str">
            <v>MODERADA</v>
          </cell>
          <cell r="N6" t="str">
            <v>ALTA</v>
          </cell>
          <cell r="O6" t="str">
            <v>EXTREMA</v>
          </cell>
          <cell r="P6" t="str">
            <v>EXTREMA</v>
          </cell>
        </row>
        <row r="7">
          <cell r="L7" t="str">
            <v>MODERADA</v>
          </cell>
          <cell r="M7" t="str">
            <v>ALTA</v>
          </cell>
          <cell r="N7" t="str">
            <v>ALTA</v>
          </cell>
          <cell r="O7" t="str">
            <v>EXTREMA</v>
          </cell>
          <cell r="P7" t="str">
            <v>EXTREMA</v>
          </cell>
        </row>
        <row r="8">
          <cell r="L8" t="str">
            <v>ALTA</v>
          </cell>
          <cell r="M8" t="str">
            <v>ALTA</v>
          </cell>
          <cell r="N8" t="str">
            <v>EXTREMA</v>
          </cell>
          <cell r="O8" t="str">
            <v>EXTREMA</v>
          </cell>
          <cell r="P8" t="str">
            <v>EXTREMA</v>
          </cell>
        </row>
      </sheetData>
      <sheetData sheetId="5" refreshError="1"/>
      <sheetData sheetId="6" refreshError="1"/>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laneación"/>
      <sheetName val="(2) Control Interno"/>
      <sheetName val="(3) Juridica"/>
      <sheetName val="(4) Contratación"/>
      <sheetName val="(5) Talento Humano"/>
      <sheetName val="(6) Seguridad y Salud T"/>
      <sheetName val="(7) Sistemas"/>
      <sheetName val="(8) Archivo Central"/>
      <sheetName val="(9) Atencion Usuario"/>
      <sheetName val="(10) Contabilidad"/>
      <sheetName val="(11) Presupuesto"/>
      <sheetName val="(12) Tesorería"/>
      <sheetName val="(13) Almacén"/>
      <sheetName val="Evaluación de Controles"/>
      <sheetName val="Resumen"/>
      <sheetName val="Evolución"/>
      <sheetName val="Listas"/>
      <sheetName val="Impactos"/>
      <sheetName val="Idea Zonas"/>
      <sheetName val="formatos p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0">
          <cell r="F30" t="str">
            <v>X</v>
          </cell>
          <cell r="H30">
            <v>0</v>
          </cell>
          <cell r="X30">
            <v>70</v>
          </cell>
        </row>
        <row r="31">
          <cell r="F31" t="str">
            <v>X</v>
          </cell>
          <cell r="H31">
            <v>0</v>
          </cell>
          <cell r="X31">
            <v>70</v>
          </cell>
        </row>
        <row r="32">
          <cell r="F32" t="str">
            <v>X</v>
          </cell>
          <cell r="H32">
            <v>0</v>
          </cell>
          <cell r="X32">
            <v>40</v>
          </cell>
        </row>
        <row r="33">
          <cell r="F33" t="str">
            <v>X</v>
          </cell>
          <cell r="H33">
            <v>0</v>
          </cell>
          <cell r="X33">
            <v>40</v>
          </cell>
        </row>
      </sheetData>
      <sheetData sheetId="14"/>
      <sheetData sheetId="15"/>
      <sheetData sheetId="16">
        <row r="4">
          <cell r="L4" t="str">
            <v>BAJA</v>
          </cell>
          <cell r="M4" t="str">
            <v>BAJA</v>
          </cell>
          <cell r="N4" t="str">
            <v>MODERADA</v>
          </cell>
          <cell r="O4" t="str">
            <v>ALTA</v>
          </cell>
          <cell r="P4" t="str">
            <v>ALTA</v>
          </cell>
        </row>
        <row r="5">
          <cell r="L5" t="str">
            <v>BAJA</v>
          </cell>
          <cell r="M5" t="str">
            <v>BAJA</v>
          </cell>
          <cell r="N5" t="str">
            <v>MODERADA</v>
          </cell>
          <cell r="O5" t="str">
            <v>ALTA</v>
          </cell>
          <cell r="P5" t="str">
            <v>EXTREMA</v>
          </cell>
        </row>
        <row r="6">
          <cell r="L6" t="str">
            <v>BAJA</v>
          </cell>
          <cell r="M6" t="str">
            <v>MODERADA</v>
          </cell>
          <cell r="N6" t="str">
            <v>ALTA</v>
          </cell>
          <cell r="O6" t="str">
            <v>EXTREMA</v>
          </cell>
          <cell r="P6" t="str">
            <v>EXTREMA</v>
          </cell>
        </row>
        <row r="7">
          <cell r="L7" t="str">
            <v>MODERADA</v>
          </cell>
          <cell r="M7" t="str">
            <v>ALTA</v>
          </cell>
          <cell r="N7" t="str">
            <v>ALTA</v>
          </cell>
          <cell r="O7" t="str">
            <v>EXTREMA</v>
          </cell>
          <cell r="P7" t="str">
            <v>EXTREMA</v>
          </cell>
        </row>
        <row r="8">
          <cell r="L8" t="str">
            <v>ALTA</v>
          </cell>
          <cell r="M8" t="str">
            <v>ALTA</v>
          </cell>
          <cell r="N8" t="str">
            <v>EXTREMA</v>
          </cell>
          <cell r="O8" t="str">
            <v>EXTREMA</v>
          </cell>
          <cell r="P8" t="str">
            <v>EXTREMA</v>
          </cell>
        </row>
      </sheetData>
      <sheetData sheetId="17"/>
      <sheetData sheetId="18"/>
      <sheetData sheetId="1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laneación"/>
      <sheetName val="(2) Control Interno"/>
      <sheetName val="(3) Juridica"/>
      <sheetName val="(4) Contratación"/>
      <sheetName val="(5) Talento Humano"/>
      <sheetName val="(6) Seguridad y Salud T"/>
      <sheetName val="(7) Sistemas"/>
      <sheetName val="(8) Archivo Central"/>
      <sheetName val="(9) Atencion Usuario"/>
      <sheetName val="(10) Contabilidad"/>
      <sheetName val="(11) Presupuesto"/>
      <sheetName val="(12) Tesorería"/>
      <sheetName val="(13) Almacén"/>
      <sheetName val="Evaluación de Controles"/>
      <sheetName val="Resumen"/>
      <sheetName val="Evolución"/>
      <sheetName val="Listas"/>
      <sheetName val="Impactos"/>
      <sheetName val="Idea Zonas"/>
      <sheetName val="formatos p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ow r="37">
          <cell r="F37" t="str">
            <v>X</v>
          </cell>
          <cell r="H37" t="str">
            <v>X</v>
          </cell>
          <cell r="X37">
            <v>25</v>
          </cell>
        </row>
        <row r="38">
          <cell r="F38" t="str">
            <v>X</v>
          </cell>
          <cell r="X38">
            <v>65</v>
          </cell>
        </row>
        <row r="39">
          <cell r="F39" t="str">
            <v>X</v>
          </cell>
          <cell r="H39" t="str">
            <v>X</v>
          </cell>
          <cell r="X39">
            <v>70</v>
          </cell>
        </row>
      </sheetData>
      <sheetData sheetId="14" refreshError="1"/>
      <sheetData sheetId="15" refreshError="1"/>
      <sheetData sheetId="16">
        <row r="4">
          <cell r="L4" t="str">
            <v>BAJA</v>
          </cell>
          <cell r="M4" t="str">
            <v>BAJA</v>
          </cell>
          <cell r="N4" t="str">
            <v>MODERADA</v>
          </cell>
          <cell r="O4" t="str">
            <v>ALTA</v>
          </cell>
          <cell r="P4" t="str">
            <v>ALTA</v>
          </cell>
        </row>
        <row r="5">
          <cell r="L5" t="str">
            <v>BAJA</v>
          </cell>
          <cell r="M5" t="str">
            <v>BAJA</v>
          </cell>
          <cell r="N5" t="str">
            <v>MODERADA</v>
          </cell>
          <cell r="O5" t="str">
            <v>ALTA</v>
          </cell>
          <cell r="P5" t="str">
            <v>EXTREMA</v>
          </cell>
        </row>
        <row r="6">
          <cell r="L6" t="str">
            <v>BAJA</v>
          </cell>
          <cell r="M6" t="str">
            <v>MODERADA</v>
          </cell>
          <cell r="N6" t="str">
            <v>ALTA</v>
          </cell>
          <cell r="O6" t="str">
            <v>EXTREMA</v>
          </cell>
          <cell r="P6" t="str">
            <v>EXTREMA</v>
          </cell>
        </row>
        <row r="7">
          <cell r="L7" t="str">
            <v>MODERADA</v>
          </cell>
          <cell r="M7" t="str">
            <v>ALTA</v>
          </cell>
          <cell r="N7" t="str">
            <v>ALTA</v>
          </cell>
          <cell r="O7" t="str">
            <v>EXTREMA</v>
          </cell>
          <cell r="P7" t="str">
            <v>EXTREMA</v>
          </cell>
        </row>
        <row r="8">
          <cell r="L8" t="str">
            <v>ALTA</v>
          </cell>
          <cell r="M8" t="str">
            <v>ALTA</v>
          </cell>
          <cell r="N8" t="str">
            <v>EXTREMA</v>
          </cell>
          <cell r="O8" t="str">
            <v>EXTREMA</v>
          </cell>
          <cell r="P8" t="str">
            <v>EXTREMA</v>
          </cell>
        </row>
      </sheetData>
      <sheetData sheetId="17" refreshError="1"/>
      <sheetData sheetId="18" refreshError="1"/>
      <sheetData sheetId="1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W31"/>
  <sheetViews>
    <sheetView tabSelected="1" zoomScale="70" zoomScaleNormal="70" zoomScalePageLayoutView="70" workbookViewId="0">
      <selection activeCell="C10" sqref="C10"/>
    </sheetView>
  </sheetViews>
  <sheetFormatPr baseColWidth="10" defaultColWidth="11.42578125" defaultRowHeight="12" x14ac:dyDescent="0.2"/>
  <cols>
    <col min="1" max="1" width="4.7109375" style="1" customWidth="1"/>
    <col min="2" max="2" width="31" style="1" customWidth="1"/>
    <col min="3" max="3" width="28" style="1" customWidth="1"/>
    <col min="4" max="4" width="25.140625" style="1" customWidth="1"/>
    <col min="5" max="7" width="6.7109375" style="1" customWidth="1"/>
    <col min="8" max="8" width="6.7109375" style="3" customWidth="1"/>
    <col min="9" max="9" width="32.140625" style="4" customWidth="1"/>
    <col min="10" max="10" width="6.7109375" style="4" customWidth="1"/>
    <col min="11" max="14" width="6.7109375" style="1" customWidth="1"/>
    <col min="15" max="16" width="6.7109375" style="3" customWidth="1"/>
    <col min="17" max="17" width="32.85546875" style="1" customWidth="1"/>
    <col min="18" max="18" width="6.7109375" style="1" customWidth="1"/>
    <col min="19" max="19" width="19.42578125" style="1" customWidth="1"/>
    <col min="20" max="20" width="33" style="1" customWidth="1"/>
    <col min="21" max="21" width="28.42578125" style="2" customWidth="1"/>
    <col min="22" max="22" width="10.140625" style="2" hidden="1" customWidth="1"/>
    <col min="23" max="23" width="47.7109375" style="1" hidden="1" customWidth="1"/>
    <col min="24" max="16384" width="11.42578125" style="1"/>
  </cols>
  <sheetData>
    <row r="1" spans="1:23" ht="27.75" customHeight="1" x14ac:dyDescent="0.25">
      <c r="B1" s="261"/>
      <c r="C1" s="262"/>
      <c r="D1" s="351" t="s">
        <v>69</v>
      </c>
      <c r="E1" s="351"/>
      <c r="F1" s="351"/>
      <c r="G1" s="351"/>
      <c r="H1" s="351"/>
      <c r="I1" s="351"/>
      <c r="J1" s="351"/>
      <c r="K1" s="351"/>
      <c r="L1" s="351"/>
      <c r="M1" s="351"/>
      <c r="N1" s="351"/>
      <c r="O1" s="351"/>
      <c r="P1" s="351"/>
      <c r="Q1" s="268" t="s">
        <v>73</v>
      </c>
      <c r="R1" s="269"/>
      <c r="S1" s="270"/>
      <c r="T1" s="51"/>
    </row>
    <row r="2" spans="1:23" ht="20.25" customHeight="1" x14ac:dyDescent="0.2">
      <c r="B2" s="263"/>
      <c r="C2" s="264"/>
      <c r="D2" s="351"/>
      <c r="E2" s="351"/>
      <c r="F2" s="351"/>
      <c r="G2" s="351"/>
      <c r="H2" s="351"/>
      <c r="I2" s="351"/>
      <c r="J2" s="351"/>
      <c r="K2" s="351"/>
      <c r="L2" s="351"/>
      <c r="M2" s="351"/>
      <c r="N2" s="351"/>
      <c r="O2" s="351"/>
      <c r="P2" s="351"/>
      <c r="Q2" s="271" t="s">
        <v>70</v>
      </c>
      <c r="R2" s="272"/>
      <c r="S2" s="273"/>
      <c r="T2" s="52"/>
    </row>
    <row r="3" spans="1:23" ht="68.25" customHeight="1" thickBot="1" x14ac:dyDescent="0.25">
      <c r="B3" s="265"/>
      <c r="C3" s="266"/>
      <c r="D3" s="351" t="s">
        <v>72</v>
      </c>
      <c r="E3" s="351"/>
      <c r="F3" s="351"/>
      <c r="G3" s="351"/>
      <c r="H3" s="351"/>
      <c r="I3" s="351"/>
      <c r="J3" s="351"/>
      <c r="K3" s="351"/>
      <c r="L3" s="351"/>
      <c r="M3" s="351"/>
      <c r="N3" s="351"/>
      <c r="O3" s="351"/>
      <c r="P3" s="351"/>
      <c r="Q3" s="274" t="s">
        <v>71</v>
      </c>
      <c r="R3" s="275"/>
      <c r="S3" s="276"/>
      <c r="T3" s="53"/>
    </row>
    <row r="4" spans="1:23" ht="21" x14ac:dyDescent="0.35">
      <c r="B4" s="226"/>
      <c r="C4" s="226"/>
      <c r="D4" s="226"/>
      <c r="E4" s="226"/>
      <c r="F4" s="226"/>
      <c r="G4" s="226"/>
      <c r="H4" s="226"/>
      <c r="I4" s="226"/>
      <c r="J4" s="226"/>
      <c r="K4" s="226"/>
      <c r="L4" s="226"/>
      <c r="M4" s="226"/>
      <c r="N4" s="226"/>
      <c r="O4" s="226"/>
      <c r="P4" s="226"/>
      <c r="Q4" s="226"/>
      <c r="R4" s="226"/>
      <c r="S4" s="226"/>
      <c r="T4" s="226"/>
      <c r="U4" s="226"/>
      <c r="V4" s="113"/>
    </row>
    <row r="5" spans="1:23" s="19" customFormat="1" ht="24" customHeight="1" x14ac:dyDescent="0.25">
      <c r="A5" s="45"/>
      <c r="D5" s="129" t="s">
        <v>68</v>
      </c>
      <c r="E5" s="227" t="s">
        <v>238</v>
      </c>
      <c r="F5" s="227"/>
      <c r="G5" s="227"/>
      <c r="H5" s="227"/>
      <c r="I5" s="227"/>
      <c r="J5" s="227"/>
      <c r="K5" s="227"/>
      <c r="L5" s="227"/>
      <c r="M5" s="227"/>
      <c r="N5" s="227"/>
      <c r="O5" s="227"/>
      <c r="P5" s="227"/>
      <c r="Q5" s="228" t="s">
        <v>66</v>
      </c>
      <c r="R5" s="228"/>
      <c r="S5" s="229">
        <v>2021</v>
      </c>
      <c r="T5" s="229"/>
      <c r="U5" s="229"/>
      <c r="V5" s="47"/>
    </row>
    <row r="6" spans="1:23" s="19" customFormat="1" ht="71.25" customHeight="1" x14ac:dyDescent="0.25">
      <c r="A6" s="45"/>
      <c r="D6" s="129" t="s">
        <v>65</v>
      </c>
      <c r="E6" s="230" t="s">
        <v>239</v>
      </c>
      <c r="F6" s="230"/>
      <c r="G6" s="230"/>
      <c r="H6" s="230"/>
      <c r="I6" s="230"/>
      <c r="J6" s="230"/>
      <c r="K6" s="230"/>
      <c r="L6" s="230"/>
      <c r="M6" s="230"/>
      <c r="N6" s="230"/>
      <c r="O6" s="230"/>
      <c r="P6" s="230"/>
      <c r="Q6" s="230"/>
      <c r="R6" s="230"/>
      <c r="S6" s="230"/>
      <c r="T6" s="230"/>
      <c r="U6" s="230"/>
      <c r="V6" s="57"/>
    </row>
    <row r="7" spans="1:23" s="19" customFormat="1" ht="15" x14ac:dyDescent="0.25">
      <c r="A7" s="45"/>
      <c r="B7" s="44"/>
      <c r="C7" s="44"/>
      <c r="H7" s="42"/>
      <c r="I7" s="43"/>
      <c r="J7" s="43"/>
      <c r="O7" s="42"/>
      <c r="P7" s="42"/>
      <c r="U7" s="42"/>
      <c r="V7" s="42"/>
    </row>
    <row r="8" spans="1:23" s="33" customFormat="1" ht="30" customHeight="1" x14ac:dyDescent="0.25">
      <c r="A8" s="41"/>
      <c r="B8" s="231" t="s">
        <v>63</v>
      </c>
      <c r="C8" s="231" t="s">
        <v>62</v>
      </c>
      <c r="D8" s="231" t="s">
        <v>60</v>
      </c>
      <c r="E8" s="232" t="s">
        <v>59</v>
      </c>
      <c r="F8" s="231" t="s">
        <v>58</v>
      </c>
      <c r="G8" s="231"/>
      <c r="H8" s="241" t="s">
        <v>53</v>
      </c>
      <c r="I8" s="235" t="s">
        <v>57</v>
      </c>
      <c r="J8" s="237" t="s">
        <v>56</v>
      </c>
      <c r="K8" s="238"/>
      <c r="L8" s="239" t="s">
        <v>55</v>
      </c>
      <c r="M8" s="231" t="s">
        <v>54</v>
      </c>
      <c r="N8" s="231"/>
      <c r="O8" s="241" t="s">
        <v>53</v>
      </c>
      <c r="P8" s="232" t="s">
        <v>52</v>
      </c>
      <c r="Q8" s="231" t="s">
        <v>51</v>
      </c>
      <c r="R8" s="255" t="s">
        <v>50</v>
      </c>
      <c r="S8" s="231" t="s">
        <v>49</v>
      </c>
      <c r="T8" s="235" t="s">
        <v>48</v>
      </c>
      <c r="U8" s="231" t="s">
        <v>47</v>
      </c>
      <c r="V8" s="233" t="s">
        <v>281</v>
      </c>
      <c r="W8" s="234"/>
    </row>
    <row r="9" spans="1:23" s="33" customFormat="1" ht="87.75" customHeight="1" x14ac:dyDescent="0.25">
      <c r="A9" s="41"/>
      <c r="B9" s="231"/>
      <c r="C9" s="231"/>
      <c r="D9" s="231"/>
      <c r="E9" s="232"/>
      <c r="F9" s="112" t="s">
        <v>44</v>
      </c>
      <c r="G9" s="112" t="s">
        <v>43</v>
      </c>
      <c r="H9" s="242"/>
      <c r="I9" s="236"/>
      <c r="J9" s="110" t="s">
        <v>46</v>
      </c>
      <c r="K9" s="37" t="s">
        <v>45</v>
      </c>
      <c r="L9" s="240"/>
      <c r="M9" s="36" t="s">
        <v>44</v>
      </c>
      <c r="N9" s="35" t="s">
        <v>43</v>
      </c>
      <c r="O9" s="242"/>
      <c r="P9" s="232"/>
      <c r="Q9" s="231"/>
      <c r="R9" s="255"/>
      <c r="S9" s="231"/>
      <c r="T9" s="236"/>
      <c r="U9" s="231"/>
      <c r="V9" s="34" t="s">
        <v>240</v>
      </c>
      <c r="W9" s="34" t="s">
        <v>41</v>
      </c>
    </row>
    <row r="10" spans="1:23" s="19" customFormat="1" ht="173.25" customHeight="1" x14ac:dyDescent="0.25">
      <c r="A10" s="82">
        <v>1</v>
      </c>
      <c r="B10" s="130" t="s">
        <v>316</v>
      </c>
      <c r="C10" s="131" t="s">
        <v>317</v>
      </c>
      <c r="D10" s="131" t="s">
        <v>241</v>
      </c>
      <c r="E10" s="23" t="s">
        <v>242</v>
      </c>
      <c r="F10" s="22">
        <v>3</v>
      </c>
      <c r="G10" s="22">
        <v>3</v>
      </c>
      <c r="H10" s="26" t="str">
        <f>INDEX([1]Listas!$L$4:$P$8,F10,G10)</f>
        <v>ALTA</v>
      </c>
      <c r="I10" s="132" t="s">
        <v>318</v>
      </c>
      <c r="J10" s="25" t="s">
        <v>13</v>
      </c>
      <c r="K10" s="77" t="str">
        <f>IF('[1]Evaluación de Controles'!F4="X","Probabilidad",IF('[1]Evaluación de Controles'!H4="X","Impacto",))</f>
        <v>Probabilidad</v>
      </c>
      <c r="L10" s="22">
        <f>'[1]Evaluación de Controles'!X4</f>
        <v>70</v>
      </c>
      <c r="M10" s="22">
        <f>IF('[1]Evaluación de Controles'!F4="X",IF(L10&gt;75,IF(F10&gt;2,F10-2,IF(F10&gt;1,F10-1,F10)),IF(L10&gt;50,IF(F10&gt;1,F10-1,F10),F10)),F10)</f>
        <v>2</v>
      </c>
      <c r="N10" s="22">
        <f>IF('[1]Evaluación de Controles'!H4="X",IF(L10&gt;75,IF(G10&gt;2,G10-2,IF(G10&gt;1,G10-1,G10)),IF(L10&gt;50,IF(G10&gt;1,G10-1,G10),G10)),G10)</f>
        <v>3</v>
      </c>
      <c r="O10" s="26" t="str">
        <f>INDEX([1]Listas!$L$4:$P$8,M10,N10)</f>
        <v>MODERADA</v>
      </c>
      <c r="P10" s="25" t="s">
        <v>12</v>
      </c>
      <c r="Q10" s="133" t="s">
        <v>319</v>
      </c>
      <c r="R10" s="23" t="s">
        <v>162</v>
      </c>
      <c r="S10" s="22" t="s">
        <v>243</v>
      </c>
      <c r="T10" s="130" t="s">
        <v>320</v>
      </c>
      <c r="U10" s="22" t="s">
        <v>321</v>
      </c>
      <c r="V10" s="83"/>
      <c r="W10" s="79"/>
    </row>
    <row r="11" spans="1:23" s="19" customFormat="1" ht="147" customHeight="1" x14ac:dyDescent="0.25">
      <c r="A11" s="82"/>
      <c r="B11" s="243" t="s">
        <v>322</v>
      </c>
      <c r="C11" s="277" t="s">
        <v>323</v>
      </c>
      <c r="D11" s="253" t="s">
        <v>244</v>
      </c>
      <c r="E11" s="251" t="s">
        <v>15</v>
      </c>
      <c r="F11" s="253">
        <v>4</v>
      </c>
      <c r="G11" s="253">
        <v>3</v>
      </c>
      <c r="H11" s="245" t="str">
        <f>INDEX([1]Listas!$L$4:$P$8,F11,G11)</f>
        <v>ALTA</v>
      </c>
      <c r="I11" s="257" t="s">
        <v>324</v>
      </c>
      <c r="J11" s="247" t="s">
        <v>21</v>
      </c>
      <c r="K11" s="259" t="s">
        <v>44</v>
      </c>
      <c r="L11" s="253">
        <f>'[1]Evaluación de Controles'!X5</f>
        <v>10</v>
      </c>
      <c r="M11" s="253">
        <f>IF('[1]Evaluación de Controles'!F5="X",IF(L11&gt;75,IF(F11&gt;2,F11-2,IF(F11&gt;1,F11-1,F11)),IF(L11&gt;50,IF(F11&gt;1,F11-1,F11),F11)),F11)</f>
        <v>4</v>
      </c>
      <c r="N11" s="253">
        <f>IF('[1]Evaluación de Controles'!H5="X",IF(L11&gt;75,IF(G11&gt;2,G11-2,IF(G11&gt;1,G11-1,G11)),IF(L11&gt;50,IF(G11&gt;1,G11-1,G11),G11)),G11)</f>
        <v>3</v>
      </c>
      <c r="O11" s="245" t="str">
        <f>INDEX([1]Listas!$L$4:$P$8,M11,N11)</f>
        <v>ALTA</v>
      </c>
      <c r="P11" s="247" t="s">
        <v>98</v>
      </c>
      <c r="Q11" s="249" t="s">
        <v>325</v>
      </c>
      <c r="R11" s="251" t="s">
        <v>246</v>
      </c>
      <c r="S11" s="253" t="s">
        <v>245</v>
      </c>
      <c r="T11" s="243" t="s">
        <v>326</v>
      </c>
      <c r="U11" s="22" t="s">
        <v>327</v>
      </c>
      <c r="V11" s="83"/>
      <c r="W11" s="30"/>
    </row>
    <row r="12" spans="1:23" s="19" customFormat="1" ht="128.25" customHeight="1" x14ac:dyDescent="0.25">
      <c r="A12" s="82">
        <v>2</v>
      </c>
      <c r="B12" s="244"/>
      <c r="C12" s="278"/>
      <c r="D12" s="254"/>
      <c r="E12" s="252"/>
      <c r="F12" s="254"/>
      <c r="G12" s="254"/>
      <c r="H12" s="246"/>
      <c r="I12" s="258"/>
      <c r="J12" s="248"/>
      <c r="K12" s="260"/>
      <c r="L12" s="254"/>
      <c r="M12" s="254"/>
      <c r="N12" s="254"/>
      <c r="O12" s="246"/>
      <c r="P12" s="248"/>
      <c r="Q12" s="250"/>
      <c r="R12" s="252"/>
      <c r="S12" s="254"/>
      <c r="T12" s="244"/>
      <c r="U12" s="22" t="s">
        <v>328</v>
      </c>
      <c r="V12" s="83"/>
      <c r="W12" s="30"/>
    </row>
    <row r="13" spans="1:23" s="19" customFormat="1" ht="104.25" customHeight="1" x14ac:dyDescent="0.25">
      <c r="A13" s="82"/>
      <c r="B13" s="244"/>
      <c r="C13" s="278"/>
      <c r="D13" s="254"/>
      <c r="E13" s="252"/>
      <c r="F13" s="254"/>
      <c r="G13" s="254"/>
      <c r="H13" s="246"/>
      <c r="I13" s="258"/>
      <c r="J13" s="248"/>
      <c r="K13" s="260"/>
      <c r="L13" s="254"/>
      <c r="M13" s="254"/>
      <c r="N13" s="254"/>
      <c r="O13" s="246"/>
      <c r="P13" s="248"/>
      <c r="Q13" s="250"/>
      <c r="R13" s="252"/>
      <c r="S13" s="254"/>
      <c r="T13" s="244"/>
      <c r="U13" s="22" t="s">
        <v>329</v>
      </c>
      <c r="V13" s="83"/>
      <c r="W13" s="30"/>
    </row>
    <row r="14" spans="1:23" s="19" customFormat="1" ht="174" customHeight="1" x14ac:dyDescent="0.25">
      <c r="A14" s="82">
        <v>3</v>
      </c>
      <c r="B14" s="130" t="s">
        <v>330</v>
      </c>
      <c r="C14" s="130" t="s">
        <v>331</v>
      </c>
      <c r="D14" s="22" t="s">
        <v>247</v>
      </c>
      <c r="E14" s="23" t="s">
        <v>80</v>
      </c>
      <c r="F14" s="22">
        <v>4</v>
      </c>
      <c r="G14" s="22">
        <v>3</v>
      </c>
      <c r="H14" s="26" t="str">
        <f>INDEX([1]Listas!$L$4:$P$8,F14,G14)</f>
        <v>ALTA</v>
      </c>
      <c r="I14" s="27" t="s">
        <v>248</v>
      </c>
      <c r="J14" s="25" t="s">
        <v>169</v>
      </c>
      <c r="K14" s="77" t="s">
        <v>44</v>
      </c>
      <c r="L14" s="22">
        <f>'[1]Evaluación de Controles'!X7</f>
        <v>30</v>
      </c>
      <c r="M14" s="22">
        <f>IF('[1]Evaluación de Controles'!F7="X",IF(L14&gt;75,IF(F14&gt;2,F14-2,IF(F14&gt;1,F14-1,F14)),IF(L14&gt;50,IF(F14&gt;1,F14-1,F14),F14)),F14)</f>
        <v>4</v>
      </c>
      <c r="N14" s="22">
        <f>IF('[1]Evaluación de Controles'!H7="X",IF(L14&gt;75,IF(G14&gt;2,G14-2,IF(G14&gt;1,G14-1,G14)),IF(L14&gt;50,IF(G14&gt;1,G14-1,G14),G14)),G14)</f>
        <v>3</v>
      </c>
      <c r="O14" s="26" t="str">
        <f>INDEX([1]Listas!$L$4:$P$8,M14,N14)</f>
        <v>ALTA</v>
      </c>
      <c r="P14" s="25" t="s">
        <v>12</v>
      </c>
      <c r="Q14" s="24" t="s">
        <v>332</v>
      </c>
      <c r="R14" s="23" t="s">
        <v>249</v>
      </c>
      <c r="S14" s="22" t="s">
        <v>245</v>
      </c>
      <c r="T14" s="22" t="s">
        <v>333</v>
      </c>
      <c r="U14" s="24" t="s">
        <v>334</v>
      </c>
      <c r="V14" s="83"/>
      <c r="W14" s="30"/>
    </row>
    <row r="15" spans="1:23" s="19" customFormat="1" ht="84.75" hidden="1" customHeight="1" x14ac:dyDescent="0.25">
      <c r="A15" s="84"/>
      <c r="B15" s="22"/>
      <c r="C15" s="28"/>
      <c r="D15" s="22"/>
      <c r="E15" s="23"/>
      <c r="F15" s="22"/>
      <c r="G15" s="22"/>
      <c r="H15" s="26"/>
      <c r="I15" s="27"/>
      <c r="J15" s="25"/>
      <c r="K15" s="77"/>
      <c r="L15" s="22"/>
      <c r="M15" s="22"/>
      <c r="N15" s="22"/>
      <c r="O15" s="26"/>
      <c r="P15" s="25"/>
      <c r="Q15" s="24"/>
      <c r="R15" s="23"/>
      <c r="S15" s="22"/>
      <c r="T15" s="22"/>
      <c r="U15" s="24"/>
      <c r="V15" s="85"/>
      <c r="W15" s="86"/>
    </row>
    <row r="16" spans="1:23" s="19" customFormat="1" ht="102" hidden="1" customHeight="1" x14ac:dyDescent="0.25">
      <c r="A16" s="84"/>
      <c r="B16" s="22"/>
      <c r="C16" s="28"/>
      <c r="D16" s="22"/>
      <c r="E16" s="23"/>
      <c r="F16" s="22"/>
      <c r="G16" s="22"/>
      <c r="H16" s="26"/>
      <c r="I16" s="27"/>
      <c r="J16" s="25"/>
      <c r="K16" s="77"/>
      <c r="L16" s="22"/>
      <c r="M16" s="22"/>
      <c r="N16" s="22"/>
      <c r="O16" s="26"/>
      <c r="P16" s="25"/>
      <c r="Q16" s="24"/>
      <c r="R16" s="23"/>
      <c r="S16" s="22"/>
      <c r="T16" s="22"/>
      <c r="U16" s="24"/>
      <c r="V16" s="85"/>
      <c r="W16" s="86"/>
    </row>
    <row r="17" spans="1:23" s="93" customFormat="1" ht="15.75" x14ac:dyDescent="0.25">
      <c r="A17" s="84"/>
      <c r="B17" s="57"/>
      <c r="C17" s="84"/>
      <c r="D17" s="57"/>
      <c r="E17" s="87"/>
      <c r="F17" s="57"/>
      <c r="G17" s="57"/>
      <c r="H17" s="88"/>
      <c r="I17" s="89"/>
      <c r="J17" s="90"/>
      <c r="K17" s="90"/>
      <c r="L17" s="57"/>
      <c r="M17" s="57"/>
      <c r="N17" s="57"/>
      <c r="O17" s="88"/>
      <c r="P17" s="90"/>
      <c r="Q17" s="91"/>
      <c r="R17" s="87"/>
      <c r="S17" s="57"/>
      <c r="T17" s="57"/>
      <c r="U17" s="57"/>
      <c r="V17" s="57"/>
      <c r="W17" s="92"/>
    </row>
    <row r="18" spans="1:23" x14ac:dyDescent="0.2">
      <c r="F18" s="256" t="s">
        <v>6</v>
      </c>
      <c r="G18" s="256"/>
      <c r="H18" s="10">
        <f>COUNTIF(H10:H14,"BAJA")</f>
        <v>0</v>
      </c>
      <c r="I18" s="1"/>
      <c r="J18" s="1"/>
      <c r="M18" s="256" t="s">
        <v>6</v>
      </c>
      <c r="N18" s="256"/>
      <c r="O18" s="10">
        <f>COUNTIF(O10:O14,"BAJA")</f>
        <v>0</v>
      </c>
      <c r="P18" s="1"/>
      <c r="U18" s="1"/>
      <c r="V18" s="1"/>
    </row>
    <row r="19" spans="1:23" x14ac:dyDescent="0.2">
      <c r="F19" s="256" t="s">
        <v>5</v>
      </c>
      <c r="G19" s="256"/>
      <c r="H19" s="10">
        <f>COUNTIF(H10:H14,"MODERADA")</f>
        <v>0</v>
      </c>
      <c r="I19" s="1"/>
      <c r="J19" s="1"/>
      <c r="M19" s="256" t="s">
        <v>5</v>
      </c>
      <c r="N19" s="256"/>
      <c r="O19" s="10">
        <f>COUNTIF(O10:O14,"MODERADA")</f>
        <v>1</v>
      </c>
      <c r="P19" s="1"/>
      <c r="U19" s="1"/>
      <c r="V19" s="1"/>
    </row>
    <row r="20" spans="1:23" ht="27" customHeight="1" x14ac:dyDescent="0.25">
      <c r="B20" s="94" t="s">
        <v>250</v>
      </c>
      <c r="D20" s="15"/>
      <c r="F20" s="256" t="s">
        <v>4</v>
      </c>
      <c r="G20" s="256"/>
      <c r="H20" s="10">
        <f>COUNTIF(H10:H14,"ALTA")</f>
        <v>3</v>
      </c>
      <c r="I20" s="1"/>
      <c r="J20" s="1"/>
      <c r="M20" s="256" t="s">
        <v>4</v>
      </c>
      <c r="N20" s="256"/>
      <c r="O20" s="10">
        <f>COUNTIF(O10:O14,"ALTA")</f>
        <v>2</v>
      </c>
      <c r="P20" s="1"/>
      <c r="U20" s="1"/>
      <c r="V20" s="1"/>
    </row>
    <row r="21" spans="1:23" ht="15.75" x14ac:dyDescent="0.2">
      <c r="B21" s="95" t="s">
        <v>3</v>
      </c>
      <c r="D21" s="13" t="s">
        <v>2</v>
      </c>
      <c r="F21" s="256" t="s">
        <v>1</v>
      </c>
      <c r="G21" s="256"/>
      <c r="H21" s="10">
        <f>COUNTIF(H10:H14,"EXTREMA")</f>
        <v>0</v>
      </c>
      <c r="I21" s="1"/>
      <c r="J21" s="1"/>
      <c r="M21" s="256" t="s">
        <v>1</v>
      </c>
      <c r="N21" s="256"/>
      <c r="O21" s="10">
        <f>COUNTIF(O10:O14,"EXTREMA")</f>
        <v>0</v>
      </c>
      <c r="P21" s="1"/>
      <c r="U21" s="1"/>
      <c r="V21" s="1"/>
    </row>
    <row r="22" spans="1:23" ht="29.25" customHeight="1" x14ac:dyDescent="0.2">
      <c r="B22" s="96"/>
      <c r="F22" s="97"/>
      <c r="G22" s="97"/>
      <c r="H22" s="98"/>
      <c r="I22" s="1"/>
      <c r="J22" s="1"/>
      <c r="M22" s="97"/>
      <c r="N22" s="97"/>
      <c r="O22" s="98"/>
      <c r="P22" s="1"/>
      <c r="U22" s="1"/>
      <c r="V22" s="1"/>
    </row>
    <row r="23" spans="1:23" ht="29.25" customHeight="1" x14ac:dyDescent="0.25">
      <c r="B23" s="99" t="s">
        <v>251</v>
      </c>
      <c r="F23" s="97"/>
      <c r="G23" s="97"/>
      <c r="H23" s="98"/>
      <c r="I23" s="1"/>
      <c r="J23" s="1"/>
      <c r="M23" s="97"/>
      <c r="N23" s="97"/>
      <c r="O23" s="98"/>
      <c r="P23" s="1"/>
      <c r="U23" s="1"/>
      <c r="V23" s="1"/>
    </row>
    <row r="24" spans="1:23" ht="29.25" customHeight="1" x14ac:dyDescent="0.2">
      <c r="B24" s="95" t="s">
        <v>252</v>
      </c>
      <c r="F24" s="97"/>
      <c r="G24" s="97"/>
      <c r="H24" s="98"/>
      <c r="I24" s="1"/>
      <c r="J24" s="1"/>
      <c r="M24" s="97"/>
      <c r="N24" s="97"/>
      <c r="O24" s="98"/>
      <c r="P24" s="1"/>
      <c r="U24" s="1"/>
      <c r="V24" s="1"/>
    </row>
    <row r="25" spans="1:23" ht="15.75" x14ac:dyDescent="0.2">
      <c r="B25" s="6"/>
      <c r="C25" s="5"/>
      <c r="D25" s="134"/>
      <c r="E25" s="134"/>
      <c r="F25" s="134"/>
    </row>
    <row r="31" spans="1:23" s="100" customFormat="1" x14ac:dyDescent="0.25">
      <c r="I31" s="101"/>
      <c r="J31" s="101"/>
    </row>
  </sheetData>
  <mergeCells count="56">
    <mergeCell ref="F21:G21"/>
    <mergeCell ref="M21:N21"/>
    <mergeCell ref="B1:C3"/>
    <mergeCell ref="D1:P2"/>
    <mergeCell ref="Q1:S1"/>
    <mergeCell ref="Q2:S2"/>
    <mergeCell ref="D3:P3"/>
    <mergeCell ref="Q3:S3"/>
    <mergeCell ref="F20:G20"/>
    <mergeCell ref="M20:N20"/>
    <mergeCell ref="M11:M13"/>
    <mergeCell ref="B11:B13"/>
    <mergeCell ref="C11:C13"/>
    <mergeCell ref="D11:D13"/>
    <mergeCell ref="E11:E13"/>
    <mergeCell ref="F11:F13"/>
    <mergeCell ref="H8:H9"/>
    <mergeCell ref="F18:G18"/>
    <mergeCell ref="M18:N18"/>
    <mergeCell ref="F19:G19"/>
    <mergeCell ref="M19:N19"/>
    <mergeCell ref="N11:N13"/>
    <mergeCell ref="H11:H13"/>
    <mergeCell ref="I11:I13"/>
    <mergeCell ref="J11:J13"/>
    <mergeCell ref="K11:K13"/>
    <mergeCell ref="L11:L13"/>
    <mergeCell ref="G11:G13"/>
    <mergeCell ref="T11:T13"/>
    <mergeCell ref="O11:O13"/>
    <mergeCell ref="P11:P13"/>
    <mergeCell ref="Q11:Q13"/>
    <mergeCell ref="R11:R13"/>
    <mergeCell ref="S11:S13"/>
    <mergeCell ref="U8:U9"/>
    <mergeCell ref="V8:W8"/>
    <mergeCell ref="I8:I9"/>
    <mergeCell ref="J8:K8"/>
    <mergeCell ref="L8:L9"/>
    <mergeCell ref="M8:N8"/>
    <mergeCell ref="O8:O9"/>
    <mergeCell ref="P8:P9"/>
    <mergeCell ref="Q8:Q9"/>
    <mergeCell ref="R8:R9"/>
    <mergeCell ref="S8:S9"/>
    <mergeCell ref="T8:T9"/>
    <mergeCell ref="B8:B9"/>
    <mergeCell ref="C8:C9"/>
    <mergeCell ref="D8:D9"/>
    <mergeCell ref="E8:E9"/>
    <mergeCell ref="F8:G8"/>
    <mergeCell ref="B4:U4"/>
    <mergeCell ref="E5:P5"/>
    <mergeCell ref="Q5:R5"/>
    <mergeCell ref="S5:U5"/>
    <mergeCell ref="E6:U6"/>
  </mergeCells>
  <conditionalFormatting sqref="E7:F7 E18:E24 M18:N1048576 M7:N7 E26:F1048576 F8:G11 M10:N11 M14:N16">
    <cfRule type="colorScale" priority="20">
      <colorScale>
        <cfvo type="num" val="1"/>
        <cfvo type="num" val="3"/>
        <cfvo type="num" val="5"/>
        <color theme="6" tint="-0.499984740745262"/>
        <color rgb="FFFFFF00"/>
        <color rgb="FFC00000"/>
      </colorScale>
    </cfRule>
  </conditionalFormatting>
  <conditionalFormatting sqref="M17:N17">
    <cfRule type="colorScale" priority="19">
      <colorScale>
        <cfvo type="num" val="1"/>
        <cfvo type="num" val="3"/>
        <cfvo type="num" val="5"/>
        <color theme="6" tint="-0.499984740745262"/>
        <color rgb="FFFFFF00"/>
        <color rgb="FFC00000"/>
      </colorScale>
    </cfRule>
  </conditionalFormatting>
  <conditionalFormatting sqref="H17">
    <cfRule type="cellIs" dxfId="551" priority="18" operator="equal">
      <formula>"BAJA"</formula>
    </cfRule>
  </conditionalFormatting>
  <conditionalFormatting sqref="H17">
    <cfRule type="cellIs" dxfId="550" priority="15" operator="equal">
      <formula>"EXTREMA"</formula>
    </cfRule>
    <cfRule type="cellIs" dxfId="549" priority="16" operator="equal">
      <formula>"ALTA"</formula>
    </cfRule>
    <cfRule type="cellIs" dxfId="548" priority="17" operator="equal">
      <formula>"MODERADA"</formula>
    </cfRule>
  </conditionalFormatting>
  <conditionalFormatting sqref="F14:G17">
    <cfRule type="colorScale" priority="14">
      <colorScale>
        <cfvo type="num" val="1"/>
        <cfvo type="num" val="3"/>
        <cfvo type="num" val="5"/>
        <color theme="6" tint="-0.499984740745262"/>
        <color rgb="FFFFFF00"/>
        <color rgb="FFC00000"/>
      </colorScale>
    </cfRule>
  </conditionalFormatting>
  <conditionalFormatting sqref="O11 H10:H11 O14:O16 H14:H16">
    <cfRule type="cellIs" dxfId="547" priority="10" operator="equal">
      <formula>"EXTREMA"</formula>
    </cfRule>
    <cfRule type="cellIs" dxfId="546" priority="11" operator="equal">
      <formula>"ALTA"</formula>
    </cfRule>
    <cfRule type="cellIs" dxfId="545" priority="12" operator="equal">
      <formula>"MODERADA"</formula>
    </cfRule>
    <cfRule type="cellIs" dxfId="544" priority="13" operator="equal">
      <formula>"BAJA"</formula>
    </cfRule>
  </conditionalFormatting>
  <conditionalFormatting sqref="O10">
    <cfRule type="cellIs" dxfId="543" priority="6" operator="equal">
      <formula>"EXTREMA"</formula>
    </cfRule>
    <cfRule type="cellIs" dxfId="542" priority="7" operator="equal">
      <formula>"ALTA"</formula>
    </cfRule>
    <cfRule type="cellIs" dxfId="541" priority="8" operator="equal">
      <formula>"MODERADA"</formula>
    </cfRule>
    <cfRule type="cellIs" dxfId="540" priority="9" operator="equal">
      <formula>"BAJA"</formula>
    </cfRule>
  </conditionalFormatting>
  <conditionalFormatting sqref="O8:O9">
    <cfRule type="cellIs" dxfId="539" priority="5" operator="equal">
      <formula>"BAJA"</formula>
    </cfRule>
  </conditionalFormatting>
  <conditionalFormatting sqref="O8:O9">
    <cfRule type="cellIs" dxfId="538" priority="2" operator="equal">
      <formula>"EXTREMA"</formula>
    </cfRule>
    <cfRule type="cellIs" dxfId="537" priority="3" operator="equal">
      <formula>"ALTA"</formula>
    </cfRule>
    <cfRule type="cellIs" dxfId="536" priority="4" operator="equal">
      <formula>"MODERADA"</formula>
    </cfRule>
  </conditionalFormatting>
  <conditionalFormatting sqref="M8:N9">
    <cfRule type="colorScale" priority="1">
      <colorScale>
        <cfvo type="num" val="1"/>
        <cfvo type="num" val="3"/>
        <cfvo type="num" val="5"/>
        <color theme="6" tint="-0.499984740745262"/>
        <color rgb="FFFFFF00"/>
        <color rgb="FFC00000"/>
      </colorScale>
    </cfRule>
  </conditionalFormatting>
  <printOptions horizontalCentered="1"/>
  <pageMargins left="1.1023622047244095" right="0.15748031496062992" top="0.94488188976377963" bottom="0.15748031496062992" header="0.31496062992125984" footer="0.15748031496062992"/>
  <pageSetup paperSize="5" scale="76" fitToHeight="0" orientation="landscape" r:id="rId1"/>
  <drawing r:id="rId2"/>
  <extLst>
    <ext xmlns:x14="http://schemas.microsoft.com/office/spreadsheetml/2009/9/main" uri="{CCE6A557-97BC-4b89-ADB6-D9C93CAAB3DF}">
      <x14:dataValidations xmlns:xm="http://schemas.microsoft.com/office/excel/2006/main" count="2">
        <x14:dataValidation type="list" showInputMessage="1" showErrorMessage="1">
          <x14:formula1>
            <xm:f>'C:\Users\Usuario\Desktop\INDEPORTES 2020\CUERENTENA01\SEGUIMIENTOS INDEPORTES\SEGUIMIENTO MAPA DE RISGOS INSTITUCIONAL\[Mapa de Riesgos Procesos Apoyo al 31 Marzo 2020.xlsx]Listas'!#REF!</xm:f>
          </x14:formula1>
          <xm:sqref>E10:E11 J10:J11 J14:J16 E14:E17</xm:sqref>
        </x14:dataValidation>
        <x14:dataValidation type="list" showInputMessage="1" showErrorMessage="1">
          <x14:formula1>
            <xm:f>'C:\Users\Usuario\Desktop\INDEPORTES 2020\CUERENTENA01\SEGUIMIENTOS INDEPORTES\SEGUIMIENTO MAPA DE RISGOS INSTITUCIONAL\[Mapa de Riesgos Procesos Apoyo al 31 Marzo 2020.xlsx]Listas'!#REF!</xm:f>
          </x14:formula1>
          <xm:sqref>K10:K11 K14:K16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autoPageBreaks="0" fitToPage="1"/>
  </sheetPr>
  <dimension ref="A1:W24"/>
  <sheetViews>
    <sheetView showGridLines="0" zoomScale="55" zoomScaleNormal="55" workbookViewId="0">
      <selection activeCell="D1" sqref="D1:P3"/>
    </sheetView>
  </sheetViews>
  <sheetFormatPr baseColWidth="10" defaultColWidth="11.42578125" defaultRowHeight="12" x14ac:dyDescent="0.2"/>
  <cols>
    <col min="1" max="1" width="4.7109375" style="1" customWidth="1"/>
    <col min="2" max="3" width="21.7109375" style="1" customWidth="1"/>
    <col min="4" max="4" width="24" style="1" customWidth="1"/>
    <col min="5" max="7" width="6.7109375" style="1" customWidth="1"/>
    <col min="8" max="8" width="6.7109375" style="3" customWidth="1"/>
    <col min="9" max="9" width="21.7109375" style="4" customWidth="1"/>
    <col min="10" max="10" width="6.7109375" style="4" customWidth="1"/>
    <col min="11" max="14" width="6.7109375" style="1" customWidth="1"/>
    <col min="15" max="16" width="6.7109375" style="3" customWidth="1"/>
    <col min="17" max="17" width="24.7109375" style="1" customWidth="1"/>
    <col min="18" max="18" width="6.7109375" style="1" customWidth="1"/>
    <col min="19" max="19" width="18.85546875" style="1" customWidth="1"/>
    <col min="20" max="20" width="26.5703125" style="1" customWidth="1"/>
    <col min="21" max="21" width="22.7109375" style="2" customWidth="1"/>
    <col min="22" max="22" width="16.7109375" style="2" hidden="1" customWidth="1"/>
    <col min="23" max="23" width="56.42578125" style="1" hidden="1" customWidth="1"/>
    <col min="24" max="16384" width="11.42578125" style="1"/>
  </cols>
  <sheetData>
    <row r="1" spans="1:23" ht="26.25" customHeight="1" x14ac:dyDescent="0.25">
      <c r="B1" s="261"/>
      <c r="C1" s="262"/>
      <c r="D1" s="350" t="s">
        <v>69</v>
      </c>
      <c r="E1" s="350"/>
      <c r="F1" s="350"/>
      <c r="G1" s="350"/>
      <c r="H1" s="350"/>
      <c r="I1" s="350"/>
      <c r="J1" s="350"/>
      <c r="K1" s="350"/>
      <c r="L1" s="350"/>
      <c r="M1" s="350"/>
      <c r="N1" s="350"/>
      <c r="O1" s="350"/>
      <c r="P1" s="350"/>
      <c r="Q1" s="268" t="s">
        <v>73</v>
      </c>
      <c r="R1" s="269"/>
      <c r="S1" s="270"/>
      <c r="T1" s="51"/>
    </row>
    <row r="2" spans="1:23" ht="26.25" customHeight="1" x14ac:dyDescent="0.2">
      <c r="B2" s="263"/>
      <c r="C2" s="264"/>
      <c r="D2" s="350"/>
      <c r="E2" s="350"/>
      <c r="F2" s="350"/>
      <c r="G2" s="350"/>
      <c r="H2" s="350"/>
      <c r="I2" s="350"/>
      <c r="J2" s="350"/>
      <c r="K2" s="350"/>
      <c r="L2" s="350"/>
      <c r="M2" s="350"/>
      <c r="N2" s="350"/>
      <c r="O2" s="350"/>
      <c r="P2" s="350"/>
      <c r="Q2" s="271" t="s">
        <v>70</v>
      </c>
      <c r="R2" s="272"/>
      <c r="S2" s="273"/>
      <c r="T2" s="52"/>
    </row>
    <row r="3" spans="1:23" ht="68.25" customHeight="1" thickBot="1" x14ac:dyDescent="0.25">
      <c r="B3" s="265"/>
      <c r="C3" s="266"/>
      <c r="D3" s="350" t="s">
        <v>72</v>
      </c>
      <c r="E3" s="350"/>
      <c r="F3" s="350"/>
      <c r="G3" s="350"/>
      <c r="H3" s="350"/>
      <c r="I3" s="350"/>
      <c r="J3" s="350"/>
      <c r="K3" s="350"/>
      <c r="L3" s="350"/>
      <c r="M3" s="350"/>
      <c r="N3" s="350"/>
      <c r="O3" s="350"/>
      <c r="P3" s="350"/>
      <c r="Q3" s="274" t="s">
        <v>71</v>
      </c>
      <c r="R3" s="275"/>
      <c r="S3" s="276"/>
      <c r="T3" s="53"/>
    </row>
    <row r="5" spans="1:23" ht="9" customHeight="1" x14ac:dyDescent="0.35">
      <c r="B5" s="226"/>
      <c r="C5" s="226"/>
      <c r="D5" s="226"/>
      <c r="E5" s="226"/>
      <c r="F5" s="226"/>
      <c r="G5" s="226"/>
      <c r="H5" s="226"/>
      <c r="I5" s="226"/>
      <c r="J5" s="226"/>
      <c r="K5" s="226"/>
      <c r="L5" s="226"/>
      <c r="M5" s="226"/>
      <c r="N5" s="226"/>
      <c r="O5" s="226"/>
      <c r="P5" s="226"/>
      <c r="Q5" s="226"/>
      <c r="R5" s="226"/>
      <c r="S5" s="226"/>
      <c r="T5" s="226"/>
      <c r="U5" s="226"/>
      <c r="V5" s="50"/>
    </row>
    <row r="6" spans="1:23" ht="11.25" customHeight="1" thickBot="1" x14ac:dyDescent="0.4">
      <c r="D6" s="48"/>
      <c r="E6" s="48"/>
      <c r="F6" s="48"/>
      <c r="G6" s="48"/>
      <c r="H6" s="49"/>
      <c r="I6" s="48"/>
      <c r="J6" s="48"/>
      <c r="K6" s="48"/>
      <c r="L6" s="48"/>
    </row>
    <row r="7" spans="1:23" s="19" customFormat="1" ht="24" customHeight="1" x14ac:dyDescent="0.25">
      <c r="A7" s="45"/>
      <c r="D7" s="124" t="s">
        <v>68</v>
      </c>
      <c r="E7" s="314" t="s">
        <v>67</v>
      </c>
      <c r="F7" s="314"/>
      <c r="G7" s="314"/>
      <c r="H7" s="314"/>
      <c r="I7" s="314"/>
      <c r="J7" s="314"/>
      <c r="K7" s="314"/>
      <c r="L7" s="314"/>
      <c r="M7" s="314"/>
      <c r="N7" s="314"/>
      <c r="O7" s="314"/>
      <c r="P7" s="314"/>
      <c r="Q7" s="315" t="s">
        <v>66</v>
      </c>
      <c r="R7" s="315"/>
      <c r="S7" s="316">
        <v>2021</v>
      </c>
      <c r="T7" s="316"/>
      <c r="U7" s="317"/>
      <c r="V7" s="47"/>
    </row>
    <row r="8" spans="1:23" s="19" customFormat="1" ht="93.75" customHeight="1" thickBot="1" x14ac:dyDescent="0.3">
      <c r="A8" s="45"/>
      <c r="D8" s="125" t="s">
        <v>65</v>
      </c>
      <c r="E8" s="318" t="s">
        <v>64</v>
      </c>
      <c r="F8" s="318"/>
      <c r="G8" s="318"/>
      <c r="H8" s="318"/>
      <c r="I8" s="318"/>
      <c r="J8" s="318"/>
      <c r="K8" s="318"/>
      <c r="L8" s="318"/>
      <c r="M8" s="318"/>
      <c r="N8" s="318"/>
      <c r="O8" s="318"/>
      <c r="P8" s="318"/>
      <c r="Q8" s="318"/>
      <c r="R8" s="318"/>
      <c r="S8" s="318"/>
      <c r="T8" s="318"/>
      <c r="U8" s="319"/>
      <c r="V8" s="46"/>
    </row>
    <row r="9" spans="1:23" s="19" customFormat="1" ht="15" x14ac:dyDescent="0.25">
      <c r="A9" s="45"/>
      <c r="B9" s="44"/>
      <c r="C9" s="44"/>
      <c r="H9" s="42"/>
      <c r="I9" s="43"/>
      <c r="J9" s="43"/>
      <c r="O9" s="42"/>
      <c r="P9" s="42"/>
      <c r="U9" s="42"/>
      <c r="V9" s="42"/>
    </row>
    <row r="10" spans="1:23" s="33" customFormat="1" ht="30" customHeight="1" x14ac:dyDescent="0.25">
      <c r="A10" s="41"/>
      <c r="B10" s="231" t="s">
        <v>63</v>
      </c>
      <c r="C10" s="231" t="s">
        <v>62</v>
      </c>
      <c r="D10" s="231" t="s">
        <v>60</v>
      </c>
      <c r="E10" s="232" t="s">
        <v>59</v>
      </c>
      <c r="F10" s="231" t="s">
        <v>58</v>
      </c>
      <c r="G10" s="231"/>
      <c r="H10" s="241" t="s">
        <v>53</v>
      </c>
      <c r="I10" s="235" t="s">
        <v>57</v>
      </c>
      <c r="J10" s="237" t="s">
        <v>56</v>
      </c>
      <c r="K10" s="238"/>
      <c r="L10" s="239" t="s">
        <v>55</v>
      </c>
      <c r="M10" s="231" t="s">
        <v>54</v>
      </c>
      <c r="N10" s="231"/>
      <c r="O10" s="241" t="s">
        <v>53</v>
      </c>
      <c r="P10" s="232" t="s">
        <v>52</v>
      </c>
      <c r="Q10" s="231" t="s">
        <v>51</v>
      </c>
      <c r="R10" s="255" t="s">
        <v>50</v>
      </c>
      <c r="S10" s="231" t="s">
        <v>49</v>
      </c>
      <c r="T10" s="235" t="s">
        <v>48</v>
      </c>
      <c r="U10" s="231" t="s">
        <v>47</v>
      </c>
      <c r="V10" s="279" t="s">
        <v>281</v>
      </c>
      <c r="W10" s="280"/>
    </row>
    <row r="11" spans="1:23" s="33" customFormat="1" ht="96.75" customHeight="1" x14ac:dyDescent="0.25">
      <c r="A11" s="41"/>
      <c r="B11" s="231"/>
      <c r="C11" s="231"/>
      <c r="D11" s="231"/>
      <c r="E11" s="232"/>
      <c r="F11" s="40" t="s">
        <v>44</v>
      </c>
      <c r="G11" s="39" t="s">
        <v>43</v>
      </c>
      <c r="H11" s="242"/>
      <c r="I11" s="236"/>
      <c r="J11" s="38" t="s">
        <v>46</v>
      </c>
      <c r="K11" s="37" t="s">
        <v>45</v>
      </c>
      <c r="L11" s="240"/>
      <c r="M11" s="36" t="s">
        <v>44</v>
      </c>
      <c r="N11" s="35" t="s">
        <v>43</v>
      </c>
      <c r="O11" s="242"/>
      <c r="P11" s="232"/>
      <c r="Q11" s="231"/>
      <c r="R11" s="255"/>
      <c r="S11" s="231"/>
      <c r="T11" s="236"/>
      <c r="U11" s="231"/>
      <c r="V11" s="34" t="s">
        <v>42</v>
      </c>
      <c r="W11" s="34" t="s">
        <v>41</v>
      </c>
    </row>
    <row r="12" spans="1:23" s="19" customFormat="1" ht="216.75" customHeight="1" x14ac:dyDescent="0.25">
      <c r="A12" s="29">
        <v>1</v>
      </c>
      <c r="B12" s="22" t="s">
        <v>40</v>
      </c>
      <c r="C12" s="28" t="s">
        <v>39</v>
      </c>
      <c r="D12" s="22" t="s">
        <v>38</v>
      </c>
      <c r="E12" s="23" t="s">
        <v>15</v>
      </c>
      <c r="F12" s="22">
        <v>3</v>
      </c>
      <c r="G12" s="22">
        <v>2</v>
      </c>
      <c r="H12" s="26" t="str">
        <f>INDEX([5]Listas!$L$4:$P$8,F12,G12)</f>
        <v>MODERADA</v>
      </c>
      <c r="I12" s="27" t="s">
        <v>37</v>
      </c>
      <c r="J12" s="25" t="s">
        <v>21</v>
      </c>
      <c r="K12" s="25" t="str">
        <f>IF('[5]Evaluación de Controles'!F19="X","Probabilidad",IF('[5]Evaluación de Controles'!H19="X","Impacto",))</f>
        <v>Probabilidad</v>
      </c>
      <c r="L12" s="22">
        <f>'[5]Evaluación de Controles'!X19</f>
        <v>55</v>
      </c>
      <c r="M12" s="22">
        <f>IF('[5]Evaluación de Controles'!F19="X",IF(L12&gt;75,IF(F12&gt;2,F12-2,IF(F12&gt;1,F12-1,F12)),IF(L12&gt;50,IF(F12&gt;1,F12-1,F12),F12)),F12)</f>
        <v>2</v>
      </c>
      <c r="N12" s="22" t="e">
        <f>IF('[5]Evaluación de Controles'!H19="X",IF(L12&gt;75,IF(G12&gt;2,G12-2,IF(G12&gt;1,G12-1,G12)),IF(L12&gt;50,IF(G12&gt;1,G12-1,G12),G12)),G12)</f>
        <v>#REF!</v>
      </c>
      <c r="O12" s="26" t="e">
        <f>INDEX([5]Listas!$L$4:$P$8,M12,N12)</f>
        <v>#REF!</v>
      </c>
      <c r="P12" s="25" t="s">
        <v>12</v>
      </c>
      <c r="Q12" s="24" t="s">
        <v>36</v>
      </c>
      <c r="R12" s="23" t="s">
        <v>28</v>
      </c>
      <c r="S12" s="22" t="s">
        <v>27</v>
      </c>
      <c r="T12" s="22" t="s">
        <v>35</v>
      </c>
      <c r="U12" s="22" t="s">
        <v>34</v>
      </c>
      <c r="V12" s="32"/>
      <c r="W12" s="79"/>
    </row>
    <row r="13" spans="1:23" s="19" customFormat="1" ht="275.25" customHeight="1" x14ac:dyDescent="0.25">
      <c r="A13" s="29">
        <v>2</v>
      </c>
      <c r="B13" s="22" t="s">
        <v>33</v>
      </c>
      <c r="C13" s="28" t="s">
        <v>32</v>
      </c>
      <c r="D13" s="22" t="s">
        <v>31</v>
      </c>
      <c r="E13" s="23" t="s">
        <v>15</v>
      </c>
      <c r="F13" s="22">
        <v>3</v>
      </c>
      <c r="G13" s="22">
        <v>3</v>
      </c>
      <c r="H13" s="26" t="str">
        <f>INDEX([5]Listas!$L$4:$P$8,F13,G13)</f>
        <v>ALTA</v>
      </c>
      <c r="I13" s="27" t="s">
        <v>30</v>
      </c>
      <c r="J13" s="25" t="s">
        <v>21</v>
      </c>
      <c r="K13" s="25" t="str">
        <f>IF('[5]Evaluación de Controles'!F20="X","Probabilidad",IF('[5]Evaluación de Controles'!H20="X","Impacto",))</f>
        <v>Probabilidad</v>
      </c>
      <c r="L13" s="22">
        <f>'[5]Evaluación de Controles'!X20</f>
        <v>70</v>
      </c>
      <c r="M13" s="22">
        <f>IF('[5]Evaluación de Controles'!F20="X",IF(L13&gt;75,IF(F13&gt;2,F13-2,IF(F13&gt;1,F13-1,F13)),IF(L13&gt;50,IF(F13&gt;1,F13-1,F13),F13)),F13)</f>
        <v>2</v>
      </c>
      <c r="N13" s="22" t="e">
        <f>IF('[5]Evaluación de Controles'!H20="X",IF(L13&gt;75,IF(G13&gt;2,G13-2,IF(G13&gt;1,G13-1,G13)),IF(L13&gt;50,IF(G13&gt;1,G13-1,G13),G13)),G13)</f>
        <v>#REF!</v>
      </c>
      <c r="O13" s="26" t="e">
        <f>INDEX([5]Listas!$L$4:$P$8,M13,N13)</f>
        <v>#REF!</v>
      </c>
      <c r="P13" s="25" t="s">
        <v>12</v>
      </c>
      <c r="Q13" s="24" t="s">
        <v>29</v>
      </c>
      <c r="R13" s="23" t="s">
        <v>28</v>
      </c>
      <c r="S13" s="22" t="s">
        <v>27</v>
      </c>
      <c r="T13" s="22" t="s">
        <v>26</v>
      </c>
      <c r="U13" s="22" t="s">
        <v>25</v>
      </c>
      <c r="V13" s="32"/>
      <c r="W13" s="79"/>
    </row>
    <row r="14" spans="1:23" s="19" customFormat="1" ht="132" customHeight="1" x14ac:dyDescent="0.25">
      <c r="A14" s="29">
        <v>3</v>
      </c>
      <c r="B14" s="22" t="s">
        <v>24</v>
      </c>
      <c r="C14" s="28" t="s">
        <v>23</v>
      </c>
      <c r="D14" s="22" t="s">
        <v>22</v>
      </c>
      <c r="E14" s="23" t="s">
        <v>15</v>
      </c>
      <c r="F14" s="22">
        <v>3</v>
      </c>
      <c r="G14" s="22">
        <v>2</v>
      </c>
      <c r="H14" s="26" t="str">
        <f>INDEX([5]Listas!$L$4:$P$8,F14,G14)</f>
        <v>MODERADA</v>
      </c>
      <c r="I14" s="27" t="s">
        <v>14</v>
      </c>
      <c r="J14" s="25" t="s">
        <v>21</v>
      </c>
      <c r="K14" s="25" t="str">
        <f>IF('[5]Evaluación de Controles'!F21="X","Probabilidad",IF('[5]Evaluación de Controles'!H21="X","Impacto",))</f>
        <v>Probabilidad</v>
      </c>
      <c r="L14" s="22">
        <f>'[5]Evaluación de Controles'!X21</f>
        <v>70</v>
      </c>
      <c r="M14" s="22">
        <f>IF('[5]Evaluación de Controles'!F21="X",IF(L14&gt;75,IF(F14&gt;2,F14-2,IF(F14&gt;1,F14-1,F14)),IF(L14&gt;50,IF(F14&gt;1,F14-1,F14),F14)),F14)</f>
        <v>2</v>
      </c>
      <c r="N14" s="22">
        <f>IF('[5]Evaluación de Controles'!H21="X",IF(L14&gt;75,IF(G14&gt;2,G14-2,IF(G14&gt;1,G14-1,G14)),IF(L14&gt;50,IF(G14&gt;1,G14-1,G14),G14)),G14)</f>
        <v>1</v>
      </c>
      <c r="O14" s="26" t="str">
        <f>INDEX([5]Listas!$L$4:$P$8,M14,N14)</f>
        <v>BAJA</v>
      </c>
      <c r="P14" s="25" t="s">
        <v>12</v>
      </c>
      <c r="Q14" s="24" t="s">
        <v>11</v>
      </c>
      <c r="R14" s="23" t="s">
        <v>10</v>
      </c>
      <c r="S14" s="22" t="s">
        <v>9</v>
      </c>
      <c r="T14" s="22" t="s">
        <v>20</v>
      </c>
      <c r="U14" s="22" t="s">
        <v>19</v>
      </c>
      <c r="V14" s="32"/>
      <c r="W14" s="126"/>
    </row>
    <row r="15" spans="1:23" s="19" customFormat="1" ht="112.5" customHeight="1" x14ac:dyDescent="0.25">
      <c r="A15" s="29">
        <v>4</v>
      </c>
      <c r="B15" s="22" t="s">
        <v>18</v>
      </c>
      <c r="C15" s="28" t="s">
        <v>17</v>
      </c>
      <c r="D15" s="22" t="s">
        <v>16</v>
      </c>
      <c r="E15" s="23" t="s">
        <v>15</v>
      </c>
      <c r="F15" s="22">
        <v>3</v>
      </c>
      <c r="G15" s="22">
        <v>3</v>
      </c>
      <c r="H15" s="26" t="str">
        <f>INDEX([5]Listas!$L$4:$P$8,F15,G15)</f>
        <v>ALTA</v>
      </c>
      <c r="I15" s="27" t="s">
        <v>14</v>
      </c>
      <c r="J15" s="25" t="s">
        <v>13</v>
      </c>
      <c r="K15" s="25" t="str">
        <f>IF('[5]Evaluación de Controles'!F22="X","Probabilidad",IF('[5]Evaluación de Controles'!H22="X","Impacto",))</f>
        <v>Probabilidad</v>
      </c>
      <c r="L15" s="22">
        <f>'[5]Evaluación de Controles'!X22</f>
        <v>70</v>
      </c>
      <c r="M15" s="22">
        <f>IF('[5]Evaluación de Controles'!F22="X",IF(L15&gt;75,IF(F15&gt;2,F15-2,IF(F15&gt;1,F15-1,F15)),IF(L15&gt;50,IF(F15&gt;1,F15-1,F15),F15)),F15)</f>
        <v>2</v>
      </c>
      <c r="N15" s="22">
        <f>IF('[5]Evaluación de Controles'!H22="X",IF(L15&gt;75,IF(G15&gt;2,G15-2,IF(G15&gt;1,G15-1,G15)),IF(L15&gt;50,IF(G15&gt;1,G15-1,G15),G15)),G15)</f>
        <v>2</v>
      </c>
      <c r="O15" s="26" t="str">
        <f>INDEX([5]Listas!$L$4:$P$8,M15,N15)</f>
        <v>BAJA</v>
      </c>
      <c r="P15" s="25" t="s">
        <v>12</v>
      </c>
      <c r="Q15" s="24" t="s">
        <v>11</v>
      </c>
      <c r="R15" s="23" t="s">
        <v>10</v>
      </c>
      <c r="S15" s="22" t="s">
        <v>9</v>
      </c>
      <c r="T15" s="22" t="s">
        <v>8</v>
      </c>
      <c r="U15" s="22" t="s">
        <v>7</v>
      </c>
      <c r="V15" s="31"/>
      <c r="W15" s="30"/>
    </row>
    <row r="16" spans="1:23" s="19" customFormat="1" ht="112.5" hidden="1" customHeight="1" x14ac:dyDescent="0.25">
      <c r="A16" s="29"/>
      <c r="B16" s="22"/>
      <c r="C16" s="28"/>
      <c r="D16" s="22"/>
      <c r="E16" s="23"/>
      <c r="F16" s="22"/>
      <c r="G16" s="22"/>
      <c r="H16" s="26"/>
      <c r="I16" s="27"/>
      <c r="J16" s="25"/>
      <c r="K16" s="25"/>
      <c r="L16" s="22"/>
      <c r="M16" s="22"/>
      <c r="N16" s="22"/>
      <c r="O16" s="26"/>
      <c r="P16" s="25"/>
      <c r="Q16" s="24"/>
      <c r="R16" s="23"/>
      <c r="S16" s="22"/>
      <c r="T16" s="22"/>
      <c r="U16" s="22"/>
      <c r="V16" s="21"/>
      <c r="W16" s="20"/>
    </row>
    <row r="17" spans="1:23" s="19" customFormat="1" ht="112.5" hidden="1" customHeight="1" x14ac:dyDescent="0.25">
      <c r="A17" s="29"/>
      <c r="B17" s="22"/>
      <c r="C17" s="28"/>
      <c r="D17" s="22"/>
      <c r="E17" s="23"/>
      <c r="F17" s="22"/>
      <c r="G17" s="22"/>
      <c r="H17" s="26"/>
      <c r="I17" s="27"/>
      <c r="J17" s="25"/>
      <c r="K17" s="25"/>
      <c r="L17" s="22"/>
      <c r="M17" s="22"/>
      <c r="N17" s="22"/>
      <c r="O17" s="26"/>
      <c r="P17" s="25"/>
      <c r="Q17" s="24"/>
      <c r="R17" s="23"/>
      <c r="S17" s="22"/>
      <c r="T17" s="22"/>
      <c r="U17" s="22"/>
      <c r="V17" s="21"/>
      <c r="W17" s="20"/>
    </row>
    <row r="18" spans="1:23" x14ac:dyDescent="0.2">
      <c r="B18" s="18"/>
      <c r="C18" s="17"/>
      <c r="D18" s="7"/>
      <c r="E18" s="7"/>
      <c r="F18" s="7"/>
      <c r="G18" s="7"/>
      <c r="H18" s="9"/>
      <c r="I18" s="8"/>
      <c r="J18" s="8"/>
      <c r="K18" s="7"/>
      <c r="L18" s="11"/>
      <c r="V18" s="1"/>
    </row>
    <row r="19" spans="1:23" x14ac:dyDescent="0.2">
      <c r="B19" s="12"/>
      <c r="C19" s="12"/>
      <c r="D19" s="12"/>
      <c r="E19" s="12"/>
      <c r="F19" s="256" t="s">
        <v>6</v>
      </c>
      <c r="G19" s="256"/>
      <c r="H19" s="10">
        <f>COUNTIF(H12:H15,"BAJA")</f>
        <v>0</v>
      </c>
      <c r="I19" s="8"/>
      <c r="J19" s="8"/>
      <c r="K19" s="7"/>
      <c r="L19" s="11"/>
      <c r="M19" s="256" t="s">
        <v>6</v>
      </c>
      <c r="N19" s="256"/>
      <c r="O19" s="10">
        <f>COUNTIF(O12:O15,"BAJA")</f>
        <v>2</v>
      </c>
      <c r="V19" s="1"/>
    </row>
    <row r="20" spans="1:23" x14ac:dyDescent="0.2">
      <c r="B20" s="285"/>
      <c r="C20" s="285"/>
      <c r="D20" s="285"/>
      <c r="E20" s="285"/>
      <c r="F20" s="256" t="s">
        <v>5</v>
      </c>
      <c r="G20" s="256"/>
      <c r="H20" s="10">
        <f>COUNTIF(H12:H15,"MODERADA")</f>
        <v>2</v>
      </c>
      <c r="I20" s="8"/>
      <c r="J20" s="8"/>
      <c r="K20" s="7"/>
      <c r="L20" s="12"/>
      <c r="M20" s="256" t="s">
        <v>5</v>
      </c>
      <c r="N20" s="256"/>
      <c r="O20" s="10">
        <f>COUNTIF(O12:O15,"MODERADA")</f>
        <v>0</v>
      </c>
      <c r="V20" s="1"/>
    </row>
    <row r="21" spans="1:23" x14ac:dyDescent="0.2">
      <c r="B21" s="15"/>
      <c r="D21" s="15"/>
      <c r="E21" s="7"/>
      <c r="F21" s="256" t="s">
        <v>4</v>
      </c>
      <c r="G21" s="256"/>
      <c r="H21" s="10">
        <f>COUNTIF(H12:H15,"ALTA")</f>
        <v>2</v>
      </c>
      <c r="I21" s="8"/>
      <c r="J21" s="8"/>
      <c r="K21" s="7"/>
      <c r="L21" s="7"/>
      <c r="M21" s="256" t="s">
        <v>4</v>
      </c>
      <c r="N21" s="256"/>
      <c r="O21" s="10">
        <f>COUNTIF(O12:O15,"ALTA")</f>
        <v>0</v>
      </c>
      <c r="P21" s="1"/>
      <c r="U21" s="1"/>
      <c r="V21" s="1"/>
    </row>
    <row r="22" spans="1:23" ht="15.75" x14ac:dyDescent="0.2">
      <c r="B22" s="14" t="s">
        <v>3</v>
      </c>
      <c r="D22" s="13" t="s">
        <v>2</v>
      </c>
      <c r="E22" s="12"/>
      <c r="F22" s="256" t="s">
        <v>1</v>
      </c>
      <c r="G22" s="256"/>
      <c r="H22" s="10">
        <f>COUNTIF(H12:H15,"EXTREMA")</f>
        <v>0</v>
      </c>
      <c r="I22" s="8"/>
      <c r="J22" s="8"/>
      <c r="K22" s="7"/>
      <c r="L22" s="11"/>
      <c r="M22" s="256" t="s">
        <v>1</v>
      </c>
      <c r="N22" s="256"/>
      <c r="O22" s="10">
        <f>COUNTIF(O12:O15,"EXTREMA")</f>
        <v>0</v>
      </c>
      <c r="V22" s="1"/>
    </row>
    <row r="23" spans="1:23" x14ac:dyDescent="0.2">
      <c r="D23" s="7"/>
      <c r="F23" s="7"/>
      <c r="G23" s="7"/>
      <c r="H23" s="9"/>
      <c r="I23" s="8"/>
      <c r="J23" s="8"/>
      <c r="K23" s="7"/>
      <c r="L23" s="7" t="s">
        <v>0</v>
      </c>
      <c r="O23" s="1"/>
      <c r="P23" s="1"/>
      <c r="U23" s="1"/>
      <c r="V23" s="1"/>
    </row>
    <row r="24" spans="1:23" ht="15.75" x14ac:dyDescent="0.2">
      <c r="B24" s="6"/>
      <c r="C24" s="5"/>
    </row>
  </sheetData>
  <mergeCells count="38">
    <mergeCell ref="F10:G10"/>
    <mergeCell ref="H10:H11"/>
    <mergeCell ref="Q1:S1"/>
    <mergeCell ref="Q2:S2"/>
    <mergeCell ref="Q3:S3"/>
    <mergeCell ref="D1:P2"/>
    <mergeCell ref="D3:P3"/>
    <mergeCell ref="J10:K10"/>
    <mergeCell ref="I10:I11"/>
    <mergeCell ref="B5:U5"/>
    <mergeCell ref="B1:C3"/>
    <mergeCell ref="U10:U11"/>
    <mergeCell ref="P10:P11"/>
    <mergeCell ref="Q10:Q11"/>
    <mergeCell ref="T10:T11"/>
    <mergeCell ref="E7:P7"/>
    <mergeCell ref="Q7:R7"/>
    <mergeCell ref="S7:U7"/>
    <mergeCell ref="E8:U8"/>
    <mergeCell ref="B10:B11"/>
    <mergeCell ref="C10:C11"/>
    <mergeCell ref="D10:D11"/>
    <mergeCell ref="E10:E11"/>
    <mergeCell ref="B20:E20"/>
    <mergeCell ref="V10:W10"/>
    <mergeCell ref="M22:N22"/>
    <mergeCell ref="F22:G22"/>
    <mergeCell ref="F21:G21"/>
    <mergeCell ref="M19:N19"/>
    <mergeCell ref="M20:N20"/>
    <mergeCell ref="M21:N21"/>
    <mergeCell ref="R10:R11"/>
    <mergeCell ref="S10:S11"/>
    <mergeCell ref="M10:N10"/>
    <mergeCell ref="O10:O11"/>
    <mergeCell ref="F19:G19"/>
    <mergeCell ref="F20:G20"/>
    <mergeCell ref="L10:L11"/>
  </mergeCells>
  <conditionalFormatting sqref="H6 O6 H9 O9 H18:H1048576 O18:O1048576">
    <cfRule type="cellIs" dxfId="427" priority="19" operator="equal">
      <formula>"BAJA"</formula>
    </cfRule>
  </conditionalFormatting>
  <conditionalFormatting sqref="H6 O6 H9 O9 H18:H1048576 O18:O1048576">
    <cfRule type="cellIs" dxfId="426" priority="16" operator="equal">
      <formula>"EXTREMA"</formula>
    </cfRule>
    <cfRule type="cellIs" dxfId="425" priority="17" operator="equal">
      <formula>"ALTA"</formula>
    </cfRule>
    <cfRule type="cellIs" dxfId="424" priority="18" operator="equal">
      <formula>"MODERADA"</formula>
    </cfRule>
  </conditionalFormatting>
  <conditionalFormatting sqref="E6:F6 M6:N6 E9:F9 F12:G17 E18:F1048576 M9:N9 M18:N1048576">
    <cfRule type="colorScale" priority="15">
      <colorScale>
        <cfvo type="num" val="1"/>
        <cfvo type="num" val="3"/>
        <cfvo type="num" val="5"/>
        <color theme="6" tint="-0.499984740745262"/>
        <color rgb="FFFFFF00"/>
        <color rgb="FFC00000"/>
      </colorScale>
    </cfRule>
  </conditionalFormatting>
  <conditionalFormatting sqref="H12:H17">
    <cfRule type="cellIs" dxfId="423" priority="11" operator="equal">
      <formula>"EXTREMA"</formula>
    </cfRule>
    <cfRule type="cellIs" dxfId="422" priority="12" operator="equal">
      <formula>"ALTA"</formula>
    </cfRule>
    <cfRule type="cellIs" dxfId="421" priority="13" operator="equal">
      <formula>"MODERADA"</formula>
    </cfRule>
    <cfRule type="cellIs" dxfId="420" priority="14" operator="equal">
      <formula>"BAJA"</formula>
    </cfRule>
  </conditionalFormatting>
  <conditionalFormatting sqref="O12:O17">
    <cfRule type="cellIs" dxfId="419" priority="7" operator="equal">
      <formula>"EXTREMA"</formula>
    </cfRule>
    <cfRule type="cellIs" dxfId="418" priority="8" operator="equal">
      <formula>"ALTA"</formula>
    </cfRule>
    <cfRule type="cellIs" dxfId="417" priority="9" operator="equal">
      <formula>"MODERADA"</formula>
    </cfRule>
    <cfRule type="cellIs" dxfId="416" priority="10" operator="equal">
      <formula>"BAJA"</formula>
    </cfRule>
  </conditionalFormatting>
  <conditionalFormatting sqref="M12:N17">
    <cfRule type="colorScale" priority="6">
      <colorScale>
        <cfvo type="num" val="1"/>
        <cfvo type="num" val="3"/>
        <cfvo type="num" val="5"/>
        <color theme="6" tint="-0.499984740745262"/>
        <color rgb="FFFFFF00"/>
        <color rgb="FFC00000"/>
      </colorScale>
    </cfRule>
  </conditionalFormatting>
  <conditionalFormatting sqref="F10:G11 M10:N11">
    <cfRule type="colorScale" priority="5">
      <colorScale>
        <cfvo type="num" val="1"/>
        <cfvo type="num" val="3"/>
        <cfvo type="num" val="5"/>
        <color theme="6" tint="-0.499984740745262"/>
        <color rgb="FFFFFF00"/>
        <color rgb="FFC00000"/>
      </colorScale>
    </cfRule>
  </conditionalFormatting>
  <conditionalFormatting sqref="H10:H11 O10:O11">
    <cfRule type="cellIs" dxfId="415" priority="4" operator="equal">
      <formula>"BAJA"</formula>
    </cfRule>
  </conditionalFormatting>
  <conditionalFormatting sqref="H10:H11 O10:O11">
    <cfRule type="cellIs" dxfId="414" priority="1" operator="equal">
      <formula>"EXTREMA"</formula>
    </cfRule>
    <cfRule type="cellIs" dxfId="413" priority="2" operator="equal">
      <formula>"ALTA"</formula>
    </cfRule>
    <cfRule type="cellIs" dxfId="412" priority="3" operator="equal">
      <formula>"MODERADA"</formula>
    </cfRule>
  </conditionalFormatting>
  <printOptions horizontalCentered="1"/>
  <pageMargins left="1.1417322834645669" right="0.27559055118110237" top="0.6692913385826772" bottom="0.23622047244094491" header="0.31496062992125984" footer="0.15748031496062992"/>
  <pageSetup paperSize="5" scale="73"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autoPageBreaks="0" fitToPage="1"/>
  </sheetPr>
  <dimension ref="A1:Z36"/>
  <sheetViews>
    <sheetView showGridLines="0" zoomScale="70" zoomScaleNormal="70" workbookViewId="0">
      <selection activeCell="E1" sqref="E1:R3"/>
    </sheetView>
  </sheetViews>
  <sheetFormatPr baseColWidth="10" defaultColWidth="11.42578125" defaultRowHeight="12" x14ac:dyDescent="0.2"/>
  <cols>
    <col min="1" max="1" width="4.7109375" style="1" customWidth="1"/>
    <col min="2" max="3" width="21.7109375" style="1" customWidth="1"/>
    <col min="4" max="4" width="21.7109375" style="1" hidden="1" customWidth="1"/>
    <col min="5" max="5" width="21.7109375" style="1" customWidth="1"/>
    <col min="6" max="8" width="6.7109375" style="1" customWidth="1"/>
    <col min="9" max="9" width="6.7109375" style="3" customWidth="1"/>
    <col min="10" max="10" width="21.7109375" style="4" customWidth="1"/>
    <col min="11" max="11" width="6.7109375" style="4" customWidth="1"/>
    <col min="12" max="15" width="6.7109375" style="1" customWidth="1"/>
    <col min="16" max="17" width="6.7109375" style="3" customWidth="1"/>
    <col min="18" max="18" width="24.7109375" style="1" customWidth="1"/>
    <col min="19" max="19" width="6.7109375" style="1" customWidth="1"/>
    <col min="20" max="20" width="19.140625" style="1" customWidth="1"/>
    <col min="21" max="21" width="16.7109375" style="1" customWidth="1"/>
    <col min="22" max="22" width="16.7109375" style="2" customWidth="1"/>
    <col min="23" max="23" width="13" style="2" hidden="1" customWidth="1"/>
    <col min="24" max="24" width="46.140625" style="1" hidden="1" customWidth="1"/>
    <col min="25" max="25" width="13" style="2" customWidth="1"/>
    <col min="26" max="26" width="46.140625" style="1" customWidth="1"/>
    <col min="27" max="16384" width="11.42578125" style="1"/>
  </cols>
  <sheetData>
    <row r="1" spans="1:26" ht="21" x14ac:dyDescent="0.35">
      <c r="B1" s="320"/>
      <c r="C1" s="321"/>
      <c r="D1" s="58"/>
      <c r="E1" s="370" t="s">
        <v>69</v>
      </c>
      <c r="F1" s="370"/>
      <c r="G1" s="370"/>
      <c r="H1" s="370"/>
      <c r="I1" s="370"/>
      <c r="J1" s="370"/>
      <c r="K1" s="370"/>
      <c r="L1" s="370"/>
      <c r="M1" s="370"/>
      <c r="N1" s="370"/>
      <c r="O1" s="370"/>
      <c r="P1" s="370"/>
      <c r="Q1" s="370"/>
      <c r="R1" s="370"/>
      <c r="S1" s="268" t="s">
        <v>73</v>
      </c>
      <c r="T1" s="269"/>
      <c r="U1" s="270"/>
      <c r="V1" s="337"/>
      <c r="W1" s="58"/>
      <c r="X1" s="58"/>
      <c r="Y1" s="338"/>
    </row>
    <row r="2" spans="1:26" ht="36.75" customHeight="1" x14ac:dyDescent="0.35">
      <c r="B2" s="322"/>
      <c r="C2" s="323"/>
      <c r="D2" s="63"/>
      <c r="E2" s="350"/>
      <c r="F2" s="350"/>
      <c r="G2" s="350"/>
      <c r="H2" s="350"/>
      <c r="I2" s="350"/>
      <c r="J2" s="350"/>
      <c r="K2" s="350"/>
      <c r="L2" s="350"/>
      <c r="M2" s="350"/>
      <c r="N2" s="350"/>
      <c r="O2" s="350"/>
      <c r="P2" s="350"/>
      <c r="Q2" s="350"/>
      <c r="R2" s="350"/>
      <c r="S2" s="271" t="s">
        <v>70</v>
      </c>
      <c r="T2" s="272"/>
      <c r="U2" s="273"/>
      <c r="V2" s="339"/>
      <c r="W2" s="59"/>
      <c r="X2" s="59"/>
      <c r="Y2" s="340"/>
    </row>
    <row r="3" spans="1:26" ht="54.75" customHeight="1" thickBot="1" x14ac:dyDescent="0.4">
      <c r="B3" s="324"/>
      <c r="C3" s="325"/>
      <c r="D3" s="60"/>
      <c r="E3" s="371" t="s">
        <v>72</v>
      </c>
      <c r="F3" s="371"/>
      <c r="G3" s="371"/>
      <c r="H3" s="371"/>
      <c r="I3" s="371"/>
      <c r="J3" s="371"/>
      <c r="K3" s="371"/>
      <c r="L3" s="371"/>
      <c r="M3" s="371"/>
      <c r="N3" s="371"/>
      <c r="O3" s="371"/>
      <c r="P3" s="371"/>
      <c r="Q3" s="371"/>
      <c r="R3" s="371"/>
      <c r="S3" s="274" t="s">
        <v>71</v>
      </c>
      <c r="T3" s="275"/>
      <c r="U3" s="276"/>
      <c r="V3" s="341"/>
      <c r="W3" s="60"/>
      <c r="X3" s="60"/>
      <c r="Y3" s="342"/>
    </row>
    <row r="4" spans="1:26" ht="21" x14ac:dyDescent="0.35">
      <c r="D4" s="48"/>
      <c r="E4" s="48"/>
      <c r="F4" s="48"/>
      <c r="G4" s="48"/>
      <c r="H4" s="48"/>
      <c r="I4" s="49"/>
      <c r="J4" s="48"/>
      <c r="K4" s="48"/>
      <c r="L4" s="48"/>
      <c r="M4" s="48"/>
    </row>
    <row r="5" spans="1:26" s="19" customFormat="1" ht="24" customHeight="1" x14ac:dyDescent="0.25">
      <c r="A5" s="45"/>
      <c r="D5" s="326" t="s">
        <v>68</v>
      </c>
      <c r="E5" s="327"/>
      <c r="F5" s="227" t="s">
        <v>182</v>
      </c>
      <c r="G5" s="227"/>
      <c r="H5" s="227"/>
      <c r="I5" s="227"/>
      <c r="J5" s="227"/>
      <c r="K5" s="227"/>
      <c r="L5" s="227"/>
      <c r="M5" s="227"/>
      <c r="N5" s="227"/>
      <c r="O5" s="227"/>
      <c r="P5" s="227"/>
      <c r="Q5" s="227"/>
      <c r="R5" s="228" t="s">
        <v>66</v>
      </c>
      <c r="S5" s="228"/>
      <c r="T5" s="229">
        <v>2021</v>
      </c>
      <c r="U5" s="229"/>
      <c r="V5" s="229"/>
      <c r="W5" s="47"/>
      <c r="Y5" s="47"/>
    </row>
    <row r="6" spans="1:26" s="19" customFormat="1" ht="42" customHeight="1" x14ac:dyDescent="0.25">
      <c r="A6" s="45"/>
      <c r="D6" s="326" t="s">
        <v>65</v>
      </c>
      <c r="E6" s="327"/>
      <c r="F6" s="230" t="s">
        <v>183</v>
      </c>
      <c r="G6" s="230"/>
      <c r="H6" s="230"/>
      <c r="I6" s="230"/>
      <c r="J6" s="230"/>
      <c r="K6" s="230"/>
      <c r="L6" s="230"/>
      <c r="M6" s="230"/>
      <c r="N6" s="230"/>
      <c r="O6" s="230"/>
      <c r="P6" s="230"/>
      <c r="Q6" s="230"/>
      <c r="R6" s="230"/>
      <c r="S6" s="230"/>
      <c r="T6" s="230"/>
      <c r="U6" s="230"/>
      <c r="V6" s="230"/>
      <c r="W6" s="46"/>
      <c r="Y6" s="46"/>
    </row>
    <row r="7" spans="1:26" s="19" customFormat="1" ht="15" x14ac:dyDescent="0.25">
      <c r="A7" s="45"/>
      <c r="B7" s="44"/>
      <c r="C7" s="44"/>
      <c r="I7" s="42"/>
      <c r="J7" s="43"/>
      <c r="K7" s="43"/>
      <c r="P7" s="42"/>
      <c r="Q7" s="42"/>
      <c r="V7" s="42"/>
      <c r="W7" s="42"/>
      <c r="Y7" s="42"/>
    </row>
    <row r="8" spans="1:26" s="33" customFormat="1" ht="30" customHeight="1" x14ac:dyDescent="0.25">
      <c r="A8" s="41"/>
      <c r="B8" s="231" t="s">
        <v>63</v>
      </c>
      <c r="C8" s="231" t="s">
        <v>62</v>
      </c>
      <c r="D8" s="231" t="s">
        <v>61</v>
      </c>
      <c r="E8" s="231" t="s">
        <v>60</v>
      </c>
      <c r="F8" s="232" t="s">
        <v>59</v>
      </c>
      <c r="G8" s="231" t="s">
        <v>58</v>
      </c>
      <c r="H8" s="231"/>
      <c r="I8" s="241" t="s">
        <v>53</v>
      </c>
      <c r="J8" s="235" t="s">
        <v>57</v>
      </c>
      <c r="K8" s="237" t="s">
        <v>56</v>
      </c>
      <c r="L8" s="238"/>
      <c r="M8" s="239" t="s">
        <v>55</v>
      </c>
      <c r="N8" s="231" t="s">
        <v>54</v>
      </c>
      <c r="O8" s="231"/>
      <c r="P8" s="241" t="s">
        <v>53</v>
      </c>
      <c r="Q8" s="232" t="s">
        <v>52</v>
      </c>
      <c r="R8" s="231" t="s">
        <v>51</v>
      </c>
      <c r="S8" s="328" t="s">
        <v>50</v>
      </c>
      <c r="T8" s="231" t="s">
        <v>184</v>
      </c>
      <c r="U8" s="235" t="s">
        <v>48</v>
      </c>
      <c r="V8" s="231" t="s">
        <v>47</v>
      </c>
      <c r="W8" s="279" t="s">
        <v>281</v>
      </c>
      <c r="X8" s="280"/>
    </row>
    <row r="9" spans="1:26" s="33" customFormat="1" ht="87" customHeight="1" x14ac:dyDescent="0.25">
      <c r="A9" s="41"/>
      <c r="B9" s="231"/>
      <c r="C9" s="231"/>
      <c r="D9" s="231"/>
      <c r="E9" s="231"/>
      <c r="F9" s="232"/>
      <c r="G9" s="40" t="s">
        <v>44</v>
      </c>
      <c r="H9" s="62" t="s">
        <v>43</v>
      </c>
      <c r="I9" s="242"/>
      <c r="J9" s="236"/>
      <c r="K9" s="61" t="s">
        <v>46</v>
      </c>
      <c r="L9" s="37" t="s">
        <v>45</v>
      </c>
      <c r="M9" s="240"/>
      <c r="N9" s="36" t="s">
        <v>44</v>
      </c>
      <c r="O9" s="35" t="s">
        <v>43</v>
      </c>
      <c r="P9" s="242"/>
      <c r="Q9" s="232"/>
      <c r="R9" s="231"/>
      <c r="S9" s="328"/>
      <c r="T9" s="231"/>
      <c r="U9" s="236"/>
      <c r="V9" s="231"/>
      <c r="W9" s="34" t="s">
        <v>42</v>
      </c>
      <c r="X9" s="34" t="s">
        <v>41</v>
      </c>
    </row>
    <row r="10" spans="1:26" s="19" customFormat="1" ht="149.25" customHeight="1" x14ac:dyDescent="0.25">
      <c r="A10" s="29">
        <v>1</v>
      </c>
      <c r="B10" s="22" t="s">
        <v>185</v>
      </c>
      <c r="C10" s="28" t="s">
        <v>186</v>
      </c>
      <c r="D10" s="22"/>
      <c r="E10" s="22" t="s">
        <v>187</v>
      </c>
      <c r="F10" s="23" t="s">
        <v>15</v>
      </c>
      <c r="G10" s="22">
        <v>5</v>
      </c>
      <c r="H10" s="22">
        <v>3</v>
      </c>
      <c r="I10" s="26" t="str">
        <f>INDEX([6]Listas!$L$4:$P$8,G10,H10)</f>
        <v>EXTREMA</v>
      </c>
      <c r="J10" s="27" t="s">
        <v>188</v>
      </c>
      <c r="K10" s="25" t="s">
        <v>21</v>
      </c>
      <c r="L10" s="25"/>
      <c r="M10" s="22">
        <f>'[6]Evaluación de Controles'!X23</f>
        <v>85</v>
      </c>
      <c r="N10" s="22">
        <f>IF('[6]Evaluación de Controles'!F23="X",IF(M10&gt;75,IF(G10&gt;2,G10-2,IF(G10&gt;1,G10-1,G10)),IF(M10&gt;50,IF(G10&gt;1,G10-1,G10),G10)),G10)</f>
        <v>3</v>
      </c>
      <c r="O10" s="22">
        <f>IF('[6]Evaluación de Controles'!H23="X",IF(M10&gt;75,IF(H10&gt;2,H10-2,IF(H10&gt;1,H10-1,H10)),IF(M10&gt;50,IF(H10&gt;1,H10-1,H10),H10)),H10)</f>
        <v>3</v>
      </c>
      <c r="P10" s="26" t="str">
        <f>INDEX([6]Listas!$L$4:$P$8,N10,O10)</f>
        <v>ALTA</v>
      </c>
      <c r="Q10" s="25" t="s">
        <v>189</v>
      </c>
      <c r="R10" s="24" t="s">
        <v>190</v>
      </c>
      <c r="S10" s="25" t="s">
        <v>191</v>
      </c>
      <c r="T10" s="22" t="s">
        <v>192</v>
      </c>
      <c r="U10" s="22" t="s">
        <v>193</v>
      </c>
      <c r="V10" s="22" t="s">
        <v>194</v>
      </c>
      <c r="W10" s="32"/>
      <c r="X10" s="79"/>
    </row>
    <row r="11" spans="1:26" s="19" customFormat="1" ht="162" customHeight="1" x14ac:dyDescent="0.25">
      <c r="A11" s="29">
        <v>2</v>
      </c>
      <c r="B11" s="22" t="s">
        <v>195</v>
      </c>
      <c r="C11" s="65" t="s">
        <v>196</v>
      </c>
      <c r="D11" s="22"/>
      <c r="E11" s="22" t="s">
        <v>197</v>
      </c>
      <c r="F11" s="23" t="s">
        <v>80</v>
      </c>
      <c r="G11" s="22">
        <v>3</v>
      </c>
      <c r="H11" s="22">
        <v>3</v>
      </c>
      <c r="I11" s="26" t="str">
        <f>INDEX([6]Listas!$L$4:$P$8,G11,H11)</f>
        <v>ALTA</v>
      </c>
      <c r="J11" s="27" t="s">
        <v>198</v>
      </c>
      <c r="K11" s="25" t="s">
        <v>13</v>
      </c>
      <c r="L11" s="25" t="str">
        <f>IF('[6]Evaluación de Controles'!F24="X","Probabilidad",IF('[6]Evaluación de Controles'!H24="X","Impacto",))</f>
        <v>Probabilidad</v>
      </c>
      <c r="M11" s="22">
        <f>'[6]Evaluación de Controles'!X24</f>
        <v>85</v>
      </c>
      <c r="N11" s="22">
        <f>IF('[6]Evaluación de Controles'!F24="X",IF(M11&gt;75,IF(G11&gt;2,G11-2,IF(G11&gt;1,G11-1,G11)),IF(M11&gt;50,IF(G11&gt;1,G11-1,G11),G11)),G11)</f>
        <v>1</v>
      </c>
      <c r="O11" s="22">
        <f>IF('[6]Evaluación de Controles'!H24="X",IF(M11&gt;75,IF(H11&gt;2,H11-2,IF(H11&gt;1,H11-1,H11)),IF(M11&gt;50,IF(H11&gt;1,H11-1,H11),H11)),H11)</f>
        <v>3</v>
      </c>
      <c r="P11" s="26" t="str">
        <f>INDEX([6]Listas!$L$4:$P$8,N11,O11)</f>
        <v>MODERADA</v>
      </c>
      <c r="Q11" s="25" t="s">
        <v>12</v>
      </c>
      <c r="R11" s="24" t="s">
        <v>199</v>
      </c>
      <c r="S11" s="25" t="s">
        <v>28</v>
      </c>
      <c r="T11" s="22" t="s">
        <v>192</v>
      </c>
      <c r="U11" s="22" t="s">
        <v>200</v>
      </c>
      <c r="V11" s="22" t="s">
        <v>201</v>
      </c>
      <c r="W11" s="32"/>
      <c r="X11" s="79"/>
    </row>
    <row r="12" spans="1:26" s="19" customFormat="1" ht="157.5" customHeight="1" x14ac:dyDescent="0.25">
      <c r="A12" s="29">
        <v>3</v>
      </c>
      <c r="B12" s="22" t="s">
        <v>202</v>
      </c>
      <c r="C12" s="28" t="s">
        <v>203</v>
      </c>
      <c r="D12" s="22"/>
      <c r="E12" s="22" t="s">
        <v>204</v>
      </c>
      <c r="F12" s="23" t="s">
        <v>15</v>
      </c>
      <c r="G12" s="22">
        <v>4</v>
      </c>
      <c r="H12" s="22">
        <v>3</v>
      </c>
      <c r="I12" s="26" t="str">
        <f>INDEX([6]Listas!$L$4:$P$8,G12,H12)</f>
        <v>ALTA</v>
      </c>
      <c r="J12" s="27" t="s">
        <v>205</v>
      </c>
      <c r="K12" s="25" t="s">
        <v>169</v>
      </c>
      <c r="L12" s="25" t="str">
        <f>IF('[6]Evaluación de Controles'!F25="X","Probabilidad",IF('[6]Evaluación de Controles'!H25="X","Impacto",))</f>
        <v>Probabilidad</v>
      </c>
      <c r="M12" s="22">
        <f>'[6]Evaluación de Controles'!X25</f>
        <v>85</v>
      </c>
      <c r="N12" s="22">
        <f>IF('[6]Evaluación de Controles'!F25="X",IF(M12&gt;75,IF(G12&gt;2,G12-2,IF(G12&gt;1,G12-1,G12)),IF(M12&gt;50,IF(G12&gt;1,G12-1,G12),G12)),G12)</f>
        <v>2</v>
      </c>
      <c r="O12" s="22">
        <f>IF('[6]Evaluación de Controles'!H25="X",IF(M12&gt;75,IF(H12&gt;2,H12-2,IF(H12&gt;1,H12-1,H12)),IF(M12&gt;50,IF(H12&gt;1,H12-1,H12),H12)),H12)</f>
        <v>3</v>
      </c>
      <c r="P12" s="26" t="str">
        <f>INDEX([6]Listas!$L$4:$P$8,N12,O12)</f>
        <v>MODERADA</v>
      </c>
      <c r="Q12" s="25" t="s">
        <v>189</v>
      </c>
      <c r="R12" s="24" t="s">
        <v>206</v>
      </c>
      <c r="S12" s="25" t="s">
        <v>207</v>
      </c>
      <c r="T12" s="22" t="s">
        <v>192</v>
      </c>
      <c r="U12" s="22" t="s">
        <v>208</v>
      </c>
      <c r="V12" s="22" t="s">
        <v>209</v>
      </c>
      <c r="W12" s="32"/>
      <c r="X12" s="79"/>
    </row>
    <row r="13" spans="1:26" s="19" customFormat="1" ht="105.75" hidden="1" customHeight="1" x14ac:dyDescent="0.25">
      <c r="A13" s="29"/>
      <c r="B13" s="22"/>
      <c r="C13" s="28"/>
      <c r="D13" s="22"/>
      <c r="E13" s="22"/>
      <c r="F13" s="23"/>
      <c r="G13" s="22"/>
      <c r="H13" s="22"/>
      <c r="I13" s="26"/>
      <c r="J13" s="27"/>
      <c r="K13" s="25"/>
      <c r="L13" s="25"/>
      <c r="M13" s="22"/>
      <c r="N13" s="22"/>
      <c r="O13" s="22"/>
      <c r="P13" s="26"/>
      <c r="Q13" s="25"/>
      <c r="R13" s="24"/>
      <c r="S13" s="25"/>
      <c r="T13" s="22"/>
      <c r="U13" s="22"/>
      <c r="V13" s="22"/>
      <c r="W13" s="73"/>
      <c r="X13" s="74"/>
      <c r="Y13" s="73"/>
      <c r="Z13" s="75"/>
    </row>
    <row r="14" spans="1:26" s="19" customFormat="1" ht="115.5" hidden="1" customHeight="1" x14ac:dyDescent="0.25">
      <c r="A14" s="29"/>
      <c r="B14" s="22"/>
      <c r="C14" s="28"/>
      <c r="D14" s="22"/>
      <c r="E14" s="22"/>
      <c r="F14" s="23"/>
      <c r="G14" s="22"/>
      <c r="H14" s="22"/>
      <c r="I14" s="26"/>
      <c r="J14" s="27"/>
      <c r="K14" s="25"/>
      <c r="L14" s="25"/>
      <c r="M14" s="22"/>
      <c r="N14" s="22"/>
      <c r="O14" s="22"/>
      <c r="P14" s="26"/>
      <c r="Q14" s="25"/>
      <c r="R14" s="24"/>
      <c r="S14" s="25"/>
      <c r="T14" s="22"/>
      <c r="U14" s="22"/>
      <c r="V14" s="22"/>
      <c r="W14" s="73"/>
      <c r="X14" s="74"/>
      <c r="Y14" s="73"/>
      <c r="Z14" s="75"/>
    </row>
    <row r="15" spans="1:26" ht="26.25" x14ac:dyDescent="0.2">
      <c r="D15" s="7"/>
      <c r="I15" s="1"/>
      <c r="J15" s="1"/>
      <c r="K15" s="1"/>
      <c r="P15" s="1"/>
      <c r="Q15" s="1"/>
      <c r="V15" s="1"/>
      <c r="W15" s="76"/>
      <c r="X15" s="75"/>
      <c r="Y15" s="76"/>
      <c r="Z15" s="75"/>
    </row>
    <row r="16" spans="1:26" x14ac:dyDescent="0.2">
      <c r="D16" s="7"/>
      <c r="G16" s="256" t="s">
        <v>6</v>
      </c>
      <c r="H16" s="256"/>
      <c r="I16" s="10">
        <f>COUNTIF(I10:I12,"BAJA")</f>
        <v>0</v>
      </c>
      <c r="J16" s="1"/>
      <c r="K16" s="1"/>
      <c r="N16" s="256" t="s">
        <v>6</v>
      </c>
      <c r="O16" s="256"/>
      <c r="P16" s="10">
        <f>COUNTIF(P10:P12,"BAJA")</f>
        <v>0</v>
      </c>
      <c r="Q16" s="1"/>
      <c r="V16" s="1"/>
      <c r="W16" s="1"/>
      <c r="Y16" s="1"/>
    </row>
    <row r="17" spans="2:25" x14ac:dyDescent="0.2">
      <c r="D17" s="7"/>
      <c r="G17" s="256" t="s">
        <v>5</v>
      </c>
      <c r="H17" s="256"/>
      <c r="I17" s="10">
        <f>COUNTIF(I10:I12,"MODERADA")</f>
        <v>0</v>
      </c>
      <c r="J17" s="1"/>
      <c r="K17" s="1"/>
      <c r="N17" s="256" t="s">
        <v>5</v>
      </c>
      <c r="O17" s="256"/>
      <c r="P17" s="10">
        <f>COUNTIF(P10:P12,"MODERADA")</f>
        <v>2</v>
      </c>
      <c r="Q17" s="1"/>
      <c r="V17" s="1"/>
      <c r="W17" s="1"/>
      <c r="Y17" s="1"/>
    </row>
    <row r="18" spans="2:25" x14ac:dyDescent="0.2">
      <c r="B18" s="15"/>
      <c r="D18" s="7"/>
      <c r="E18" s="15"/>
      <c r="G18" s="256" t="s">
        <v>4</v>
      </c>
      <c r="H18" s="256"/>
      <c r="I18" s="10">
        <f>COUNTIF(I10:I12,"ALTA")</f>
        <v>2</v>
      </c>
      <c r="J18" s="1"/>
      <c r="K18" s="1"/>
      <c r="N18" s="256" t="s">
        <v>4</v>
      </c>
      <c r="O18" s="256"/>
      <c r="P18" s="10">
        <f>COUNTIF(P10:P12,"ALTA")</f>
        <v>1</v>
      </c>
      <c r="Q18" s="1"/>
      <c r="V18" s="1"/>
      <c r="W18" s="1"/>
      <c r="Y18" s="1"/>
    </row>
    <row r="19" spans="2:25" ht="15.75" x14ac:dyDescent="0.2">
      <c r="B19" s="14" t="s">
        <v>3</v>
      </c>
      <c r="D19" s="7"/>
      <c r="E19" s="13" t="s">
        <v>2</v>
      </c>
      <c r="G19" s="256" t="s">
        <v>1</v>
      </c>
      <c r="H19" s="256"/>
      <c r="I19" s="10">
        <f>COUNTIF(I10:I12,"EXTREMA")</f>
        <v>1</v>
      </c>
      <c r="J19" s="1"/>
      <c r="K19" s="1"/>
      <c r="N19" s="256" t="s">
        <v>1</v>
      </c>
      <c r="O19" s="256"/>
      <c r="P19" s="10">
        <f>COUNTIF(P10:P12,"EXTREMA")</f>
        <v>0</v>
      </c>
      <c r="Q19" s="1"/>
      <c r="V19" s="1"/>
      <c r="W19" s="1"/>
      <c r="Y19" s="1"/>
    </row>
    <row r="20" spans="2:25" x14ac:dyDescent="0.2">
      <c r="D20" s="7"/>
      <c r="I20" s="1"/>
      <c r="J20" s="1"/>
      <c r="K20" s="1"/>
      <c r="P20" s="1"/>
      <c r="Q20" s="1"/>
      <c r="V20" s="1"/>
      <c r="W20" s="1"/>
      <c r="Y20" s="1"/>
    </row>
    <row r="21" spans="2:25" x14ac:dyDescent="0.2">
      <c r="D21" s="7"/>
      <c r="I21" s="1"/>
      <c r="J21" s="1"/>
      <c r="K21" s="1"/>
      <c r="P21" s="1"/>
      <c r="Q21" s="1"/>
      <c r="V21" s="1"/>
      <c r="W21" s="1"/>
      <c r="Y21" s="1"/>
    </row>
    <row r="22" spans="2:25" ht="15.75" x14ac:dyDescent="0.2">
      <c r="B22" s="6"/>
      <c r="C22" s="5"/>
      <c r="D22" s="7"/>
      <c r="I22" s="1"/>
      <c r="J22" s="1"/>
      <c r="K22" s="1"/>
      <c r="P22" s="1"/>
      <c r="Q22" s="1"/>
      <c r="V22" s="1"/>
    </row>
    <row r="23" spans="2:25" x14ac:dyDescent="0.2">
      <c r="D23" s="7"/>
      <c r="I23" s="1"/>
      <c r="J23" s="1"/>
      <c r="K23" s="1"/>
      <c r="P23" s="1"/>
      <c r="Q23" s="1"/>
      <c r="V23" s="1"/>
    </row>
    <row r="24" spans="2:25" x14ac:dyDescent="0.2">
      <c r="D24" s="7"/>
      <c r="I24" s="1"/>
      <c r="J24" s="1"/>
      <c r="K24" s="1"/>
      <c r="P24" s="1"/>
      <c r="Q24" s="1"/>
      <c r="V24" s="1"/>
    </row>
    <row r="25" spans="2:25" x14ac:dyDescent="0.2">
      <c r="D25" s="7"/>
      <c r="I25" s="1"/>
      <c r="J25" s="1"/>
      <c r="K25" s="1"/>
      <c r="P25" s="1"/>
      <c r="Q25" s="1"/>
      <c r="V25" s="1"/>
    </row>
    <row r="26" spans="2:25" x14ac:dyDescent="0.2">
      <c r="D26" s="7"/>
      <c r="I26" s="1"/>
      <c r="J26" s="1"/>
      <c r="K26" s="1"/>
      <c r="P26" s="1"/>
      <c r="Q26" s="1"/>
      <c r="V26" s="1"/>
    </row>
    <row r="27" spans="2:25" x14ac:dyDescent="0.2">
      <c r="D27" s="7"/>
      <c r="I27" s="1"/>
      <c r="J27" s="1"/>
      <c r="K27" s="1"/>
      <c r="P27" s="1"/>
      <c r="Q27" s="1"/>
      <c r="V27" s="1"/>
    </row>
    <row r="28" spans="2:25" x14ac:dyDescent="0.2">
      <c r="D28" s="7"/>
      <c r="I28" s="1"/>
      <c r="J28" s="1"/>
      <c r="K28" s="1"/>
      <c r="P28" s="1"/>
      <c r="Q28" s="1"/>
      <c r="V28" s="1"/>
    </row>
    <row r="29" spans="2:25" x14ac:dyDescent="0.2">
      <c r="D29" s="7"/>
      <c r="I29" s="1"/>
      <c r="J29" s="1"/>
      <c r="K29" s="1"/>
      <c r="P29" s="1"/>
      <c r="Q29" s="1"/>
      <c r="V29" s="1"/>
    </row>
    <row r="30" spans="2:25" ht="23.25" customHeight="1" x14ac:dyDescent="0.2">
      <c r="D30" s="7"/>
      <c r="I30" s="1"/>
      <c r="J30" s="1"/>
      <c r="K30" s="1"/>
      <c r="P30" s="1"/>
      <c r="Q30" s="1"/>
      <c r="V30" s="1"/>
    </row>
    <row r="31" spans="2:25" x14ac:dyDescent="0.2">
      <c r="D31" s="7"/>
      <c r="I31" s="1"/>
      <c r="J31" s="1"/>
      <c r="K31" s="1"/>
      <c r="P31" s="1"/>
      <c r="Q31" s="1"/>
      <c r="V31" s="1"/>
    </row>
    <row r="32" spans="2:25" x14ac:dyDescent="0.2">
      <c r="D32" s="7"/>
      <c r="I32" s="1"/>
      <c r="J32" s="1"/>
      <c r="K32" s="1"/>
      <c r="P32" s="1"/>
      <c r="Q32" s="1"/>
      <c r="V32" s="1"/>
    </row>
    <row r="33" spans="1:26" x14ac:dyDescent="0.2">
      <c r="D33" s="7"/>
      <c r="I33" s="1"/>
      <c r="J33" s="1"/>
      <c r="K33" s="1"/>
      <c r="P33" s="1"/>
      <c r="Q33" s="1"/>
      <c r="V33" s="1"/>
    </row>
    <row r="34" spans="1:26" s="2" customFormat="1" x14ac:dyDescent="0.2">
      <c r="A34" s="1"/>
      <c r="B34" s="1"/>
      <c r="C34" s="1"/>
      <c r="D34" s="7"/>
      <c r="E34" s="1"/>
      <c r="F34" s="1"/>
      <c r="G34" s="1"/>
      <c r="H34" s="1"/>
      <c r="I34" s="1"/>
      <c r="J34" s="1"/>
      <c r="K34" s="1"/>
      <c r="L34" s="1"/>
      <c r="M34" s="1"/>
      <c r="N34" s="1"/>
      <c r="O34" s="1"/>
      <c r="P34" s="1"/>
      <c r="Q34" s="1"/>
      <c r="R34" s="1"/>
      <c r="S34" s="1"/>
      <c r="T34" s="1"/>
      <c r="U34" s="1"/>
      <c r="V34" s="1"/>
      <c r="X34" s="1"/>
      <c r="Z34" s="1"/>
    </row>
    <row r="35" spans="1:26" s="2" customFormat="1" x14ac:dyDescent="0.2">
      <c r="A35" s="1"/>
      <c r="B35" s="1"/>
      <c r="C35" s="1"/>
      <c r="D35" s="7"/>
      <c r="E35" s="1"/>
      <c r="F35" s="1"/>
      <c r="G35" s="1"/>
      <c r="H35" s="1"/>
      <c r="I35" s="1"/>
      <c r="J35" s="1"/>
      <c r="K35" s="1"/>
      <c r="L35" s="1"/>
      <c r="M35" s="1"/>
      <c r="N35" s="1"/>
      <c r="O35" s="1"/>
      <c r="P35" s="1"/>
      <c r="Q35" s="1"/>
      <c r="R35" s="1"/>
      <c r="S35" s="1"/>
      <c r="T35" s="1"/>
      <c r="U35" s="1"/>
      <c r="V35" s="1"/>
      <c r="X35" s="1"/>
      <c r="Z35" s="1"/>
    </row>
    <row r="36" spans="1:26" s="2" customFormat="1" x14ac:dyDescent="0.2">
      <c r="A36" s="1"/>
      <c r="B36" s="1"/>
      <c r="C36" s="1"/>
      <c r="D36" s="7"/>
      <c r="E36" s="1"/>
      <c r="F36" s="1"/>
      <c r="G36" s="1"/>
      <c r="H36" s="1"/>
      <c r="I36" s="1"/>
      <c r="J36" s="1"/>
      <c r="K36" s="1"/>
      <c r="L36" s="1"/>
      <c r="M36" s="1"/>
      <c r="N36" s="1"/>
      <c r="O36" s="1"/>
      <c r="P36" s="1"/>
      <c r="Q36" s="1"/>
      <c r="R36" s="1"/>
      <c r="S36" s="1"/>
      <c r="T36" s="1"/>
      <c r="U36" s="1"/>
      <c r="V36" s="1"/>
      <c r="X36" s="1"/>
      <c r="Z36" s="1"/>
    </row>
  </sheetData>
  <mergeCells count="39">
    <mergeCell ref="G19:H19"/>
    <mergeCell ref="N19:O19"/>
    <mergeCell ref="E1:R2"/>
    <mergeCell ref="E3:R3"/>
    <mergeCell ref="S1:U1"/>
    <mergeCell ref="S2:U2"/>
    <mergeCell ref="S3:U3"/>
    <mergeCell ref="G16:H16"/>
    <mergeCell ref="N16:O16"/>
    <mergeCell ref="G17:H17"/>
    <mergeCell ref="N17:O17"/>
    <mergeCell ref="G18:H18"/>
    <mergeCell ref="N18:O18"/>
    <mergeCell ref="S8:S9"/>
    <mergeCell ref="T8:T9"/>
    <mergeCell ref="U8:U9"/>
    <mergeCell ref="W8:X8"/>
    <mergeCell ref="K8:L8"/>
    <mergeCell ref="M8:M9"/>
    <mergeCell ref="N8:O8"/>
    <mergeCell ref="P8:P9"/>
    <mergeCell ref="Q8:Q9"/>
    <mergeCell ref="R8:R9"/>
    <mergeCell ref="D6:E6"/>
    <mergeCell ref="F6:V6"/>
    <mergeCell ref="B8:B9"/>
    <mergeCell ref="C8:C9"/>
    <mergeCell ref="D8:D9"/>
    <mergeCell ref="E8:E9"/>
    <mergeCell ref="F8:F9"/>
    <mergeCell ref="G8:H8"/>
    <mergeCell ref="I8:I9"/>
    <mergeCell ref="J8:J9"/>
    <mergeCell ref="V8:V9"/>
    <mergeCell ref="B1:C3"/>
    <mergeCell ref="D5:E5"/>
    <mergeCell ref="F5:Q5"/>
    <mergeCell ref="R5:S5"/>
    <mergeCell ref="T5:V5"/>
  </mergeCells>
  <conditionalFormatting sqref="I4 P4 I7 P7 I15:I1048576 P15:P1048576">
    <cfRule type="cellIs" dxfId="411" priority="77" operator="equal">
      <formula>"BAJA"</formula>
    </cfRule>
  </conditionalFormatting>
  <conditionalFormatting sqref="I4 P4 I7 P7 I15:I1048576 P15:P1048576">
    <cfRule type="cellIs" dxfId="410" priority="74" operator="equal">
      <formula>"EXTREMA"</formula>
    </cfRule>
    <cfRule type="cellIs" dxfId="409" priority="75" operator="equal">
      <formula>"ALTA"</formula>
    </cfRule>
    <cfRule type="cellIs" dxfId="408" priority="76" operator="equal">
      <formula>"MODERADA"</formula>
    </cfRule>
  </conditionalFormatting>
  <conditionalFormatting sqref="F15:G1048576 F4:G4 N4:O4 F7:G7 N7:O7 G10:H14 N15:O1048576">
    <cfRule type="colorScale" priority="73">
      <colorScale>
        <cfvo type="num" val="1"/>
        <cfvo type="num" val="3"/>
        <cfvo type="num" val="5"/>
        <color theme="6" tint="-0.499984740745262"/>
        <color rgb="FFFFFF00"/>
        <color rgb="FFC00000"/>
      </colorScale>
    </cfRule>
  </conditionalFormatting>
  <conditionalFormatting sqref="I16:I19">
    <cfRule type="cellIs" dxfId="407" priority="72" operator="equal">
      <formula>"BAJA"</formula>
    </cfRule>
  </conditionalFormatting>
  <conditionalFormatting sqref="I16:I19">
    <cfRule type="cellIs" dxfId="406" priority="69" operator="equal">
      <formula>"EXTREMA"</formula>
    </cfRule>
    <cfRule type="cellIs" dxfId="405" priority="70" operator="equal">
      <formula>"ALTA"</formula>
    </cfRule>
    <cfRule type="cellIs" dxfId="404" priority="71" operator="equal">
      <formula>"MODERADA"</formula>
    </cfRule>
  </conditionalFormatting>
  <conditionalFormatting sqref="G16:G19">
    <cfRule type="colorScale" priority="68">
      <colorScale>
        <cfvo type="num" val="1"/>
        <cfvo type="num" val="3"/>
        <cfvo type="num" val="5"/>
        <color theme="6" tint="-0.499984740745262"/>
        <color rgb="FFFFFF00"/>
        <color rgb="FFC00000"/>
      </colorScale>
    </cfRule>
  </conditionalFormatting>
  <conditionalFormatting sqref="I16:I19">
    <cfRule type="cellIs" dxfId="403" priority="67" operator="equal">
      <formula>"BAJA"</formula>
    </cfRule>
  </conditionalFormatting>
  <conditionalFormatting sqref="I16:I19">
    <cfRule type="cellIs" dxfId="402" priority="64" operator="equal">
      <formula>"EXTREMA"</formula>
    </cfRule>
    <cfRule type="cellIs" dxfId="401" priority="65" operator="equal">
      <formula>"ALTA"</formula>
    </cfRule>
    <cfRule type="cellIs" dxfId="400" priority="66" operator="equal">
      <formula>"MODERADA"</formula>
    </cfRule>
  </conditionalFormatting>
  <conditionalFormatting sqref="G16:G19">
    <cfRule type="colorScale" priority="63">
      <colorScale>
        <cfvo type="num" val="1"/>
        <cfvo type="num" val="3"/>
        <cfvo type="num" val="5"/>
        <color theme="6" tint="-0.499984740745262"/>
        <color rgb="FFFFFF00"/>
        <color rgb="FFC00000"/>
      </colorScale>
    </cfRule>
  </conditionalFormatting>
  <conditionalFormatting sqref="I16:I19">
    <cfRule type="cellIs" dxfId="399" priority="62" operator="equal">
      <formula>"BAJA"</formula>
    </cfRule>
  </conditionalFormatting>
  <conditionalFormatting sqref="I16:I19">
    <cfRule type="cellIs" dxfId="398" priority="59" operator="equal">
      <formula>"EXTREMA"</formula>
    </cfRule>
    <cfRule type="cellIs" dxfId="397" priority="60" operator="equal">
      <formula>"ALTA"</formula>
    </cfRule>
    <cfRule type="cellIs" dxfId="396" priority="61" operator="equal">
      <formula>"MODERADA"</formula>
    </cfRule>
  </conditionalFormatting>
  <conditionalFormatting sqref="G16:G19">
    <cfRule type="colorScale" priority="58">
      <colorScale>
        <cfvo type="num" val="1"/>
        <cfvo type="num" val="3"/>
        <cfvo type="num" val="5"/>
        <color theme="6" tint="-0.499984740745262"/>
        <color rgb="FFFFFF00"/>
        <color rgb="FFC00000"/>
      </colorScale>
    </cfRule>
  </conditionalFormatting>
  <conditionalFormatting sqref="I16:I19">
    <cfRule type="cellIs" dxfId="395" priority="57" operator="equal">
      <formula>"BAJA"</formula>
    </cfRule>
  </conditionalFormatting>
  <conditionalFormatting sqref="I16:I19">
    <cfRule type="cellIs" dxfId="394" priority="54" operator="equal">
      <formula>"EXTREMA"</formula>
    </cfRule>
    <cfRule type="cellIs" dxfId="393" priority="55" operator="equal">
      <formula>"ALTA"</formula>
    </cfRule>
    <cfRule type="cellIs" dxfId="392" priority="56" operator="equal">
      <formula>"MODERADA"</formula>
    </cfRule>
  </conditionalFormatting>
  <conditionalFormatting sqref="G16:G19">
    <cfRule type="colorScale" priority="53">
      <colorScale>
        <cfvo type="num" val="1"/>
        <cfvo type="num" val="3"/>
        <cfvo type="num" val="5"/>
        <color theme="6" tint="-0.499984740745262"/>
        <color rgb="FFFFFF00"/>
        <color rgb="FFC00000"/>
      </colorScale>
    </cfRule>
  </conditionalFormatting>
  <conditionalFormatting sqref="I16:I19">
    <cfRule type="cellIs" dxfId="391" priority="52" operator="equal">
      <formula>"BAJA"</formula>
    </cfRule>
  </conditionalFormatting>
  <conditionalFormatting sqref="I16:I19">
    <cfRule type="cellIs" dxfId="390" priority="49" operator="equal">
      <formula>"EXTREMA"</formula>
    </cfRule>
    <cfRule type="cellIs" dxfId="389" priority="50" operator="equal">
      <formula>"ALTA"</formula>
    </cfRule>
    <cfRule type="cellIs" dxfId="388" priority="51" operator="equal">
      <formula>"MODERADA"</formula>
    </cfRule>
  </conditionalFormatting>
  <conditionalFormatting sqref="G16:G19">
    <cfRule type="colorScale" priority="48">
      <colorScale>
        <cfvo type="num" val="1"/>
        <cfvo type="num" val="3"/>
        <cfvo type="num" val="5"/>
        <color theme="6" tint="-0.499984740745262"/>
        <color rgb="FFFFFF00"/>
        <color rgb="FFC00000"/>
      </colorScale>
    </cfRule>
  </conditionalFormatting>
  <conditionalFormatting sqref="I16:I19">
    <cfRule type="cellIs" dxfId="387" priority="47" operator="equal">
      <formula>"BAJA"</formula>
    </cfRule>
  </conditionalFormatting>
  <conditionalFormatting sqref="I16:I19">
    <cfRule type="cellIs" dxfId="386" priority="44" operator="equal">
      <formula>"EXTREMA"</formula>
    </cfRule>
    <cfRule type="cellIs" dxfId="385" priority="45" operator="equal">
      <formula>"ALTA"</formula>
    </cfRule>
    <cfRule type="cellIs" dxfId="384" priority="46" operator="equal">
      <formula>"MODERADA"</formula>
    </cfRule>
  </conditionalFormatting>
  <conditionalFormatting sqref="P16:P19">
    <cfRule type="cellIs" dxfId="383" priority="43" operator="equal">
      <formula>"BAJA"</formula>
    </cfRule>
  </conditionalFormatting>
  <conditionalFormatting sqref="P16:P19">
    <cfRule type="cellIs" dxfId="382" priority="40" operator="equal">
      <formula>"EXTREMA"</formula>
    </cfRule>
    <cfRule type="cellIs" dxfId="381" priority="41" operator="equal">
      <formula>"ALTA"</formula>
    </cfRule>
    <cfRule type="cellIs" dxfId="380" priority="42" operator="equal">
      <formula>"MODERADA"</formula>
    </cfRule>
  </conditionalFormatting>
  <conditionalFormatting sqref="N16:N19">
    <cfRule type="colorScale" priority="39">
      <colorScale>
        <cfvo type="num" val="1"/>
        <cfvo type="num" val="3"/>
        <cfvo type="num" val="5"/>
        <color theme="6" tint="-0.499984740745262"/>
        <color rgb="FFFFFF00"/>
        <color rgb="FFC00000"/>
      </colorScale>
    </cfRule>
  </conditionalFormatting>
  <conditionalFormatting sqref="P16:P19">
    <cfRule type="cellIs" dxfId="379" priority="38" operator="equal">
      <formula>"BAJA"</formula>
    </cfRule>
  </conditionalFormatting>
  <conditionalFormatting sqref="P16:P19">
    <cfRule type="cellIs" dxfId="378" priority="35" operator="equal">
      <formula>"EXTREMA"</formula>
    </cfRule>
    <cfRule type="cellIs" dxfId="377" priority="36" operator="equal">
      <formula>"ALTA"</formula>
    </cfRule>
    <cfRule type="cellIs" dxfId="376" priority="37" operator="equal">
      <formula>"MODERADA"</formula>
    </cfRule>
  </conditionalFormatting>
  <conditionalFormatting sqref="N16:N19">
    <cfRule type="colorScale" priority="34">
      <colorScale>
        <cfvo type="num" val="1"/>
        <cfvo type="num" val="3"/>
        <cfvo type="num" val="5"/>
        <color theme="6" tint="-0.499984740745262"/>
        <color rgb="FFFFFF00"/>
        <color rgb="FFC00000"/>
      </colorScale>
    </cfRule>
  </conditionalFormatting>
  <conditionalFormatting sqref="P16:P19">
    <cfRule type="cellIs" dxfId="375" priority="33" operator="equal">
      <formula>"BAJA"</formula>
    </cfRule>
  </conditionalFormatting>
  <conditionalFormatting sqref="P16:P19">
    <cfRule type="cellIs" dxfId="374" priority="30" operator="equal">
      <formula>"EXTREMA"</formula>
    </cfRule>
    <cfRule type="cellIs" dxfId="373" priority="31" operator="equal">
      <formula>"ALTA"</formula>
    </cfRule>
    <cfRule type="cellIs" dxfId="372" priority="32" operator="equal">
      <formula>"MODERADA"</formula>
    </cfRule>
  </conditionalFormatting>
  <conditionalFormatting sqref="N16:N19">
    <cfRule type="colorScale" priority="29">
      <colorScale>
        <cfvo type="num" val="1"/>
        <cfvo type="num" val="3"/>
        <cfvo type="num" val="5"/>
        <color theme="6" tint="-0.499984740745262"/>
        <color rgb="FFFFFF00"/>
        <color rgb="FFC00000"/>
      </colorScale>
    </cfRule>
  </conditionalFormatting>
  <conditionalFormatting sqref="P16:P19">
    <cfRule type="cellIs" dxfId="371" priority="28" operator="equal">
      <formula>"BAJA"</formula>
    </cfRule>
  </conditionalFormatting>
  <conditionalFormatting sqref="P16:P19">
    <cfRule type="cellIs" dxfId="370" priority="25" operator="equal">
      <formula>"EXTREMA"</formula>
    </cfRule>
    <cfRule type="cellIs" dxfId="369" priority="26" operator="equal">
      <formula>"ALTA"</formula>
    </cfRule>
    <cfRule type="cellIs" dxfId="368" priority="27" operator="equal">
      <formula>"MODERADA"</formula>
    </cfRule>
  </conditionalFormatting>
  <conditionalFormatting sqref="N16:N19">
    <cfRule type="colorScale" priority="24">
      <colorScale>
        <cfvo type="num" val="1"/>
        <cfvo type="num" val="3"/>
        <cfvo type="num" val="5"/>
        <color theme="6" tint="-0.499984740745262"/>
        <color rgb="FFFFFF00"/>
        <color rgb="FFC00000"/>
      </colorScale>
    </cfRule>
  </conditionalFormatting>
  <conditionalFormatting sqref="P16:P19">
    <cfRule type="cellIs" dxfId="367" priority="23" operator="equal">
      <formula>"BAJA"</formula>
    </cfRule>
  </conditionalFormatting>
  <conditionalFormatting sqref="P16:P19">
    <cfRule type="cellIs" dxfId="366" priority="20" operator="equal">
      <formula>"EXTREMA"</formula>
    </cfRule>
    <cfRule type="cellIs" dxfId="365" priority="21" operator="equal">
      <formula>"ALTA"</formula>
    </cfRule>
    <cfRule type="cellIs" dxfId="364" priority="22" operator="equal">
      <formula>"MODERADA"</formula>
    </cfRule>
  </conditionalFormatting>
  <conditionalFormatting sqref="N16:N19">
    <cfRule type="colorScale" priority="19">
      <colorScale>
        <cfvo type="num" val="1"/>
        <cfvo type="num" val="3"/>
        <cfvo type="num" val="5"/>
        <color theme="6" tint="-0.499984740745262"/>
        <color rgb="FFFFFF00"/>
        <color rgb="FFC00000"/>
      </colorScale>
    </cfRule>
  </conditionalFormatting>
  <conditionalFormatting sqref="P16:P19">
    <cfRule type="cellIs" dxfId="363" priority="18" operator="equal">
      <formula>"BAJA"</formula>
    </cfRule>
  </conditionalFormatting>
  <conditionalFormatting sqref="P16:P19">
    <cfRule type="cellIs" dxfId="362" priority="15" operator="equal">
      <formula>"EXTREMA"</formula>
    </cfRule>
    <cfRule type="cellIs" dxfId="361" priority="16" operator="equal">
      <formula>"ALTA"</formula>
    </cfRule>
    <cfRule type="cellIs" dxfId="360" priority="17" operator="equal">
      <formula>"MODERADA"</formula>
    </cfRule>
  </conditionalFormatting>
  <conditionalFormatting sqref="I10:I14">
    <cfRule type="cellIs" dxfId="359" priority="11" operator="equal">
      <formula>"EXTREMA"</formula>
    </cfRule>
    <cfRule type="cellIs" dxfId="358" priority="12" operator="equal">
      <formula>"ALTA"</formula>
    </cfRule>
    <cfRule type="cellIs" dxfId="357" priority="13" operator="equal">
      <formula>"MODERADA"</formula>
    </cfRule>
    <cfRule type="cellIs" dxfId="356" priority="14" operator="equal">
      <formula>"BAJA"</formula>
    </cfRule>
  </conditionalFormatting>
  <conditionalFormatting sqref="P10:P14">
    <cfRule type="cellIs" dxfId="355" priority="7" operator="equal">
      <formula>"EXTREMA"</formula>
    </cfRule>
    <cfRule type="cellIs" dxfId="354" priority="8" operator="equal">
      <formula>"ALTA"</formula>
    </cfRule>
    <cfRule type="cellIs" dxfId="353" priority="9" operator="equal">
      <formula>"MODERADA"</formula>
    </cfRule>
    <cfRule type="cellIs" dxfId="352" priority="10" operator="equal">
      <formula>"BAJA"</formula>
    </cfRule>
  </conditionalFormatting>
  <conditionalFormatting sqref="N10:O14">
    <cfRule type="colorScale" priority="6">
      <colorScale>
        <cfvo type="num" val="1"/>
        <cfvo type="num" val="3"/>
        <cfvo type="num" val="5"/>
        <color theme="6" tint="-0.499984740745262"/>
        <color rgb="FFFFFF00"/>
        <color rgb="FFC00000"/>
      </colorScale>
    </cfRule>
  </conditionalFormatting>
  <conditionalFormatting sqref="I8:I9 P8:P9">
    <cfRule type="cellIs" dxfId="351" priority="5" operator="equal">
      <formula>"BAJA"</formula>
    </cfRule>
  </conditionalFormatting>
  <conditionalFormatting sqref="I8:I9 P8:P9">
    <cfRule type="cellIs" dxfId="350" priority="2" operator="equal">
      <formula>"EXTREMA"</formula>
    </cfRule>
    <cfRule type="cellIs" dxfId="349" priority="3" operator="equal">
      <formula>"ALTA"</formula>
    </cfRule>
    <cfRule type="cellIs" dxfId="348" priority="4" operator="equal">
      <formula>"MODERADA"</formula>
    </cfRule>
  </conditionalFormatting>
  <conditionalFormatting sqref="G8:H9 N8:O9">
    <cfRule type="colorScale" priority="1">
      <colorScale>
        <cfvo type="num" val="1"/>
        <cfvo type="num" val="3"/>
        <cfvo type="num" val="5"/>
        <color theme="6" tint="-0.499984740745262"/>
        <color rgb="FFFFFF00"/>
        <color rgb="FFC00000"/>
      </colorScale>
    </cfRule>
  </conditionalFormatting>
  <printOptions horizontalCentered="1"/>
  <pageMargins left="1.1023622047244095" right="0.19685039370078741" top="0.94488188976377963" bottom="0.74803149606299213" header="0.31496062992125984" footer="0.15748031496062992"/>
  <pageSetup paperSize="5" scale="77"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autoPageBreaks="0" fitToPage="1"/>
  </sheetPr>
  <dimension ref="A1:Z57"/>
  <sheetViews>
    <sheetView showGridLines="0" zoomScale="59" zoomScaleNormal="59" workbookViewId="0">
      <selection activeCell="E1" sqref="E1:R3"/>
    </sheetView>
  </sheetViews>
  <sheetFormatPr baseColWidth="10" defaultColWidth="11.42578125" defaultRowHeight="12" x14ac:dyDescent="0.2"/>
  <cols>
    <col min="1" max="1" width="4.7109375" style="1" customWidth="1"/>
    <col min="2" max="3" width="21.7109375" style="1" customWidth="1"/>
    <col min="4" max="4" width="21.7109375" style="1" hidden="1" customWidth="1"/>
    <col min="5" max="5" width="21.7109375" style="1" customWidth="1"/>
    <col min="6" max="8" width="6.7109375" style="1" customWidth="1"/>
    <col min="9" max="9" width="6.7109375" style="3" customWidth="1"/>
    <col min="10" max="10" width="27.7109375" style="4" customWidth="1"/>
    <col min="11" max="11" width="6.7109375" style="4" customWidth="1"/>
    <col min="12" max="15" width="6.7109375" style="1" customWidth="1"/>
    <col min="16" max="17" width="6.7109375" style="3" customWidth="1"/>
    <col min="18" max="18" width="28.42578125" style="1" customWidth="1"/>
    <col min="19" max="19" width="6.7109375" style="1" customWidth="1"/>
    <col min="20" max="20" width="21" style="1" customWidth="1"/>
    <col min="21" max="21" width="16.7109375" style="1" customWidth="1"/>
    <col min="22" max="22" width="20.7109375" style="2" customWidth="1"/>
    <col min="23" max="23" width="16.7109375" style="2" hidden="1" customWidth="1"/>
    <col min="24" max="24" width="54.28515625" style="1" hidden="1" customWidth="1"/>
    <col min="25" max="25" width="16.7109375" style="2" customWidth="1"/>
    <col min="26" max="26" width="56.140625" style="1" customWidth="1"/>
    <col min="27" max="16384" width="11.42578125" style="1"/>
  </cols>
  <sheetData>
    <row r="1" spans="1:25" ht="21" x14ac:dyDescent="0.35">
      <c r="B1" s="287"/>
      <c r="C1" s="288"/>
      <c r="D1" s="67"/>
      <c r="E1" s="370" t="s">
        <v>69</v>
      </c>
      <c r="F1" s="370"/>
      <c r="G1" s="370"/>
      <c r="H1" s="370"/>
      <c r="I1" s="370"/>
      <c r="J1" s="370"/>
      <c r="K1" s="370"/>
      <c r="L1" s="370"/>
      <c r="M1" s="370"/>
      <c r="N1" s="370"/>
      <c r="O1" s="370"/>
      <c r="P1" s="370"/>
      <c r="Q1" s="370"/>
      <c r="R1" s="370"/>
      <c r="S1" s="293" t="s">
        <v>73</v>
      </c>
      <c r="T1" s="293"/>
      <c r="U1" s="293"/>
      <c r="V1" s="337"/>
      <c r="W1" s="58"/>
      <c r="X1" s="58"/>
      <c r="Y1" s="338"/>
    </row>
    <row r="2" spans="1:25" ht="39" customHeight="1" x14ac:dyDescent="0.35">
      <c r="B2" s="289"/>
      <c r="C2" s="290"/>
      <c r="D2" s="72"/>
      <c r="E2" s="350"/>
      <c r="F2" s="350"/>
      <c r="G2" s="350"/>
      <c r="H2" s="350"/>
      <c r="I2" s="350"/>
      <c r="J2" s="350"/>
      <c r="K2" s="350"/>
      <c r="L2" s="350"/>
      <c r="M2" s="350"/>
      <c r="N2" s="350"/>
      <c r="O2" s="350"/>
      <c r="P2" s="350"/>
      <c r="Q2" s="350"/>
      <c r="R2" s="350"/>
      <c r="S2" s="267" t="s">
        <v>70</v>
      </c>
      <c r="T2" s="267"/>
      <c r="U2" s="267"/>
      <c r="V2" s="339"/>
      <c r="W2" s="59"/>
      <c r="X2" s="59"/>
      <c r="Y2" s="340"/>
    </row>
    <row r="3" spans="1:25" ht="57.75" customHeight="1" thickBot="1" x14ac:dyDescent="0.4">
      <c r="B3" s="291"/>
      <c r="C3" s="292"/>
      <c r="D3" s="68"/>
      <c r="E3" s="371" t="s">
        <v>72</v>
      </c>
      <c r="F3" s="371"/>
      <c r="G3" s="371"/>
      <c r="H3" s="371"/>
      <c r="I3" s="371"/>
      <c r="J3" s="371"/>
      <c r="K3" s="371"/>
      <c r="L3" s="371"/>
      <c r="M3" s="371"/>
      <c r="N3" s="371"/>
      <c r="O3" s="371"/>
      <c r="P3" s="371"/>
      <c r="Q3" s="371"/>
      <c r="R3" s="371"/>
      <c r="S3" s="297" t="s">
        <v>71</v>
      </c>
      <c r="T3" s="297"/>
      <c r="U3" s="297"/>
      <c r="V3" s="341"/>
      <c r="W3" s="60"/>
      <c r="X3" s="60"/>
      <c r="Y3" s="342"/>
    </row>
    <row r="4" spans="1:25" ht="21" x14ac:dyDescent="0.35">
      <c r="D4" s="48"/>
      <c r="E4" s="48"/>
      <c r="F4" s="48"/>
      <c r="G4" s="48"/>
      <c r="H4" s="48"/>
      <c r="I4" s="49"/>
      <c r="J4" s="48"/>
      <c r="K4" s="48"/>
      <c r="L4" s="48"/>
      <c r="M4" s="48"/>
    </row>
    <row r="5" spans="1:25" s="19" customFormat="1" ht="24" customHeight="1" x14ac:dyDescent="0.25">
      <c r="A5" s="45"/>
      <c r="D5" s="326" t="s">
        <v>68</v>
      </c>
      <c r="E5" s="327"/>
      <c r="F5" s="227" t="s">
        <v>137</v>
      </c>
      <c r="G5" s="227"/>
      <c r="H5" s="227"/>
      <c r="I5" s="227"/>
      <c r="J5" s="227"/>
      <c r="K5" s="227"/>
      <c r="L5" s="227"/>
      <c r="M5" s="227"/>
      <c r="N5" s="227"/>
      <c r="O5" s="227"/>
      <c r="P5" s="227"/>
      <c r="Q5" s="227"/>
      <c r="R5" s="228" t="s">
        <v>66</v>
      </c>
      <c r="S5" s="228"/>
      <c r="T5" s="229">
        <v>2021</v>
      </c>
      <c r="U5" s="229"/>
      <c r="V5" s="229"/>
      <c r="W5" s="47"/>
      <c r="Y5" s="47"/>
    </row>
    <row r="6" spans="1:25" s="19" customFormat="1" ht="45.75" customHeight="1" x14ac:dyDescent="0.25">
      <c r="A6" s="45"/>
      <c r="D6" s="326" t="s">
        <v>65</v>
      </c>
      <c r="E6" s="327"/>
      <c r="F6" s="230" t="s">
        <v>138</v>
      </c>
      <c r="G6" s="230"/>
      <c r="H6" s="230"/>
      <c r="I6" s="230"/>
      <c r="J6" s="230"/>
      <c r="K6" s="230"/>
      <c r="L6" s="230"/>
      <c r="M6" s="230"/>
      <c r="N6" s="230"/>
      <c r="O6" s="230"/>
      <c r="P6" s="230"/>
      <c r="Q6" s="230"/>
      <c r="R6" s="230"/>
      <c r="S6" s="230"/>
      <c r="T6" s="230"/>
      <c r="U6" s="230"/>
      <c r="V6" s="230"/>
      <c r="W6" s="46"/>
      <c r="Y6" s="46"/>
    </row>
    <row r="7" spans="1:25" s="19" customFormat="1" ht="15" x14ac:dyDescent="0.25">
      <c r="A7" s="45"/>
      <c r="B7" s="44"/>
      <c r="C7" s="44"/>
      <c r="I7" s="42"/>
      <c r="J7" s="43"/>
      <c r="K7" s="43"/>
      <c r="P7" s="42"/>
      <c r="Q7" s="42"/>
      <c r="V7" s="42"/>
      <c r="W7" s="42"/>
      <c r="Y7" s="42"/>
    </row>
    <row r="8" spans="1:25" s="33" customFormat="1" ht="56.25" customHeight="1" x14ac:dyDescent="0.25">
      <c r="A8" s="41"/>
      <c r="B8" s="231" t="s">
        <v>63</v>
      </c>
      <c r="C8" s="231" t="s">
        <v>62</v>
      </c>
      <c r="D8" s="231"/>
      <c r="E8" s="231" t="s">
        <v>60</v>
      </c>
      <c r="F8" s="232" t="s">
        <v>59</v>
      </c>
      <c r="G8" s="231" t="s">
        <v>58</v>
      </c>
      <c r="H8" s="231"/>
      <c r="I8" s="241" t="s">
        <v>53</v>
      </c>
      <c r="J8" s="235" t="s">
        <v>57</v>
      </c>
      <c r="K8" s="237" t="s">
        <v>56</v>
      </c>
      <c r="L8" s="238"/>
      <c r="M8" s="239" t="s">
        <v>55</v>
      </c>
      <c r="N8" s="231" t="s">
        <v>54</v>
      </c>
      <c r="O8" s="231"/>
      <c r="P8" s="241" t="s">
        <v>53</v>
      </c>
      <c r="Q8" s="232" t="s">
        <v>52</v>
      </c>
      <c r="R8" s="231" t="s">
        <v>51</v>
      </c>
      <c r="S8" s="255" t="s">
        <v>50</v>
      </c>
      <c r="T8" s="231" t="s">
        <v>49</v>
      </c>
      <c r="U8" s="235" t="s">
        <v>48</v>
      </c>
      <c r="V8" s="231" t="s">
        <v>47</v>
      </c>
      <c r="W8" s="279" t="s">
        <v>281</v>
      </c>
      <c r="X8" s="280"/>
    </row>
    <row r="9" spans="1:25" s="33" customFormat="1" ht="90" customHeight="1" x14ac:dyDescent="0.25">
      <c r="A9" s="41"/>
      <c r="B9" s="231"/>
      <c r="C9" s="231"/>
      <c r="D9" s="231"/>
      <c r="E9" s="231"/>
      <c r="F9" s="232"/>
      <c r="G9" s="40" t="s">
        <v>44</v>
      </c>
      <c r="H9" s="62" t="s">
        <v>43</v>
      </c>
      <c r="I9" s="242"/>
      <c r="J9" s="236"/>
      <c r="K9" s="61" t="s">
        <v>46</v>
      </c>
      <c r="L9" s="37" t="s">
        <v>45</v>
      </c>
      <c r="M9" s="240"/>
      <c r="N9" s="36" t="s">
        <v>44</v>
      </c>
      <c r="O9" s="35" t="s">
        <v>43</v>
      </c>
      <c r="P9" s="242"/>
      <c r="Q9" s="232"/>
      <c r="R9" s="231"/>
      <c r="S9" s="255"/>
      <c r="T9" s="231"/>
      <c r="U9" s="236"/>
      <c r="V9" s="231"/>
      <c r="W9" s="34" t="s">
        <v>42</v>
      </c>
      <c r="X9" s="34" t="s">
        <v>41</v>
      </c>
    </row>
    <row r="10" spans="1:25" s="19" customFormat="1" ht="240.75" customHeight="1" x14ac:dyDescent="0.25">
      <c r="A10" s="29">
        <v>1</v>
      </c>
      <c r="B10" s="22" t="s">
        <v>139</v>
      </c>
      <c r="C10" s="28" t="s">
        <v>140</v>
      </c>
      <c r="D10" s="22"/>
      <c r="E10" s="22" t="s">
        <v>141</v>
      </c>
      <c r="F10" s="23" t="s">
        <v>142</v>
      </c>
      <c r="G10" s="22">
        <v>3</v>
      </c>
      <c r="H10" s="22">
        <v>4</v>
      </c>
      <c r="I10" s="26" t="str">
        <f>INDEX([7]Listas!$L$4:$P$8,G10,H10)</f>
        <v>EXTREMA</v>
      </c>
      <c r="J10" s="27" t="s">
        <v>143</v>
      </c>
      <c r="K10" s="25" t="s">
        <v>13</v>
      </c>
      <c r="L10" s="25" t="str">
        <f>IF('[7]Evaluación de Controles'!F26="X","Probabilidad",IF('[7]Evaluación de Controles'!H26="X","Impacto",))</f>
        <v>Probabilidad</v>
      </c>
      <c r="M10" s="22">
        <f>'[7]Evaluación de Controles'!X26</f>
        <v>45</v>
      </c>
      <c r="N10" s="22">
        <f>IF('[7]Evaluación de Controles'!F26="X",IF(M10&gt;75,IF(G10&gt;2,G10-2,IF(G10&gt;1,G10-1,G10)),IF(M10&gt;50,IF(G10&gt;1,G10-1,G10),G10)),G10)</f>
        <v>3</v>
      </c>
      <c r="O10" s="22">
        <f>IF('[7]Evaluación de Controles'!H26="X",IF(M10&gt;75,IF(H10&gt;2,H10-2,IF(H10&gt;1,H10-1,H10)),IF(M10&gt;50,IF(H10&gt;1,H10-1,H10),H10)),H10)</f>
        <v>4</v>
      </c>
      <c r="P10" s="26" t="str">
        <f>INDEX([7]Listas!$L$4:$P$8,N10,O10)</f>
        <v>EXTREMA</v>
      </c>
      <c r="Q10" s="25" t="s">
        <v>144</v>
      </c>
      <c r="R10" s="24" t="s">
        <v>145</v>
      </c>
      <c r="S10" s="23" t="s">
        <v>96</v>
      </c>
      <c r="T10" s="22" t="s">
        <v>146</v>
      </c>
      <c r="U10" s="22" t="s">
        <v>147</v>
      </c>
      <c r="V10" s="22" t="s">
        <v>148</v>
      </c>
      <c r="W10" s="121"/>
      <c r="X10" s="122"/>
    </row>
    <row r="11" spans="1:25" s="19" customFormat="1" ht="157.5" customHeight="1" x14ac:dyDescent="0.25">
      <c r="A11" s="29">
        <v>2</v>
      </c>
      <c r="B11" s="22" t="s">
        <v>149</v>
      </c>
      <c r="C11" s="65" t="s">
        <v>150</v>
      </c>
      <c r="D11" s="22"/>
      <c r="E11" s="22" t="s">
        <v>151</v>
      </c>
      <c r="F11" s="23" t="s">
        <v>100</v>
      </c>
      <c r="G11" s="22">
        <v>1</v>
      </c>
      <c r="H11" s="22">
        <v>4</v>
      </c>
      <c r="I11" s="26" t="str">
        <f>INDEX([7]Listas!$L$4:$P$8,G11,H11)</f>
        <v>ALTA</v>
      </c>
      <c r="J11" s="27" t="s">
        <v>152</v>
      </c>
      <c r="K11" s="25" t="s">
        <v>13</v>
      </c>
      <c r="L11" s="25" t="str">
        <f>IF('[7]Evaluación de Controles'!F27="X","Probabilidad",IF('[7]Evaluación de Controles'!H27="X","Impacto",))</f>
        <v>Probabilidad</v>
      </c>
      <c r="M11" s="22">
        <f>'[7]Evaluación de Controles'!X27</f>
        <v>55</v>
      </c>
      <c r="N11" s="22">
        <f>IF('[7]Evaluación de Controles'!F27="X",IF(M11&gt;75,IF(G11&gt;2,G11-2,IF(G11&gt;1,G11-1,G11)),IF(M11&gt;50,IF(G11&gt;1,G11-1,G11),G11)),G11)</f>
        <v>1</v>
      </c>
      <c r="O11" s="22">
        <f>IF('[7]Evaluación de Controles'!H27="X",IF(M11&gt;75,IF(H11&gt;2,H11-2,IF(H11&gt;1,H11-1,H11)),IF(M11&gt;50,IF(H11&gt;1,H11-1,H11),H11)),H11)</f>
        <v>4</v>
      </c>
      <c r="P11" s="26" t="str">
        <f>INDEX([7]Listas!$L$4:$P$8,N11,O11)</f>
        <v>ALTA</v>
      </c>
      <c r="Q11" s="25" t="s">
        <v>98</v>
      </c>
      <c r="R11" s="24" t="s">
        <v>153</v>
      </c>
      <c r="S11" s="23" t="s">
        <v>154</v>
      </c>
      <c r="T11" s="22" t="s">
        <v>146</v>
      </c>
      <c r="U11" s="22" t="s">
        <v>155</v>
      </c>
      <c r="V11" s="22" t="s">
        <v>156</v>
      </c>
      <c r="W11" s="121"/>
      <c r="X11" s="122"/>
    </row>
    <row r="12" spans="1:25" s="19" customFormat="1" ht="141" customHeight="1" x14ac:dyDescent="0.25">
      <c r="A12" s="29">
        <v>3</v>
      </c>
      <c r="B12" s="22" t="s">
        <v>157</v>
      </c>
      <c r="C12" s="28" t="s">
        <v>158</v>
      </c>
      <c r="D12" s="22"/>
      <c r="E12" s="22" t="s">
        <v>159</v>
      </c>
      <c r="F12" s="23" t="s">
        <v>142</v>
      </c>
      <c r="G12" s="22">
        <v>3</v>
      </c>
      <c r="H12" s="22">
        <v>5</v>
      </c>
      <c r="I12" s="26" t="str">
        <f>INDEX([7]Listas!$L$4:$P$8,G12,H12)</f>
        <v>EXTREMA</v>
      </c>
      <c r="J12" s="27" t="s">
        <v>160</v>
      </c>
      <c r="K12" s="25" t="s">
        <v>13</v>
      </c>
      <c r="L12" s="25" t="str">
        <f>IF('[7]Evaluación de Controles'!F28="X","Probabilidad",IF('[7]Evaluación de Controles'!H28="X","Impacto",))</f>
        <v>Probabilidad</v>
      </c>
      <c r="M12" s="22">
        <f>'[7]Evaluación de Controles'!X28</f>
        <v>70</v>
      </c>
      <c r="N12" s="22">
        <f>IF('[7]Evaluación de Controles'!F28="X",IF(M12&gt;75,IF(G12&gt;2,G12-2,IF(G12&gt;1,G12-1,G12)),IF(M12&gt;50,IF(G12&gt;1,G12-1,G12),G12)),G12)</f>
        <v>2</v>
      </c>
      <c r="O12" s="22">
        <f>IF('[7]Evaluación de Controles'!H28="X",IF(M12&gt;75,IF(H12&gt;2,H12-2,IF(H12&gt;1,H12-1,H12)),IF(M12&gt;50,IF(H12&gt;1,H12-1,H12),H12)),H12)</f>
        <v>4</v>
      </c>
      <c r="P12" s="26" t="str">
        <f>INDEX([7]Listas!$L$4:$P$8,N12,O12)</f>
        <v>ALTA</v>
      </c>
      <c r="Q12" s="25" t="s">
        <v>144</v>
      </c>
      <c r="R12" s="24" t="s">
        <v>161</v>
      </c>
      <c r="S12" s="23" t="s">
        <v>162</v>
      </c>
      <c r="T12" s="22" t="s">
        <v>146</v>
      </c>
      <c r="U12" s="22" t="s">
        <v>163</v>
      </c>
      <c r="V12" s="22" t="s">
        <v>164</v>
      </c>
      <c r="W12" s="121"/>
      <c r="X12" s="122"/>
    </row>
    <row r="13" spans="1:25" s="19" customFormat="1" ht="180" customHeight="1" x14ac:dyDescent="0.25">
      <c r="A13" s="29">
        <v>4</v>
      </c>
      <c r="B13" s="22" t="s">
        <v>165</v>
      </c>
      <c r="C13" s="65" t="s">
        <v>166</v>
      </c>
      <c r="D13" s="22"/>
      <c r="E13" s="22" t="s">
        <v>167</v>
      </c>
      <c r="F13" s="23" t="s">
        <v>100</v>
      </c>
      <c r="G13" s="22">
        <v>3</v>
      </c>
      <c r="H13" s="22">
        <v>3</v>
      </c>
      <c r="I13" s="26" t="str">
        <f>INDEX([7]Listas!$L$4:$P$8,G13,H13)</f>
        <v>ALTA</v>
      </c>
      <c r="J13" s="27" t="s">
        <v>168</v>
      </c>
      <c r="K13" s="25" t="s">
        <v>169</v>
      </c>
      <c r="L13" s="25" t="str">
        <f>IF('[7]Evaluación de Controles'!F29="X","Probabilidad",IF('[7]Evaluación de Controles'!H29="X","Impacto",))</f>
        <v>Probabilidad</v>
      </c>
      <c r="M13" s="22">
        <f>'[7]Evaluación de Controles'!X29</f>
        <v>30</v>
      </c>
      <c r="N13" s="22">
        <f>IF('[7]Evaluación de Controles'!F29="X",IF(M13&gt;75,IF(G13&gt;2,G13-2,IF(G13&gt;1,G13-1,G13)),IF(M13&gt;50,IF(G13&gt;1,G13-1,G13),G13)),G13)</f>
        <v>3</v>
      </c>
      <c r="O13" s="22">
        <f>IF('[7]Evaluación de Controles'!H29="X",IF(M13&gt;75,IF(H13&gt;2,H13-2,IF(H13&gt;1,H13-1,H13)),IF(M13&gt;50,IF(H13&gt;1,H13-1,H13),H13)),H13)</f>
        <v>3</v>
      </c>
      <c r="P13" s="26" t="str">
        <f>INDEX([7]Listas!$L$4:$P$8,N13,O13)</f>
        <v>ALTA</v>
      </c>
      <c r="Q13" s="25" t="s">
        <v>144</v>
      </c>
      <c r="R13" s="24" t="s">
        <v>170</v>
      </c>
      <c r="S13" s="23" t="s">
        <v>154</v>
      </c>
      <c r="T13" s="22" t="s">
        <v>146</v>
      </c>
      <c r="U13" s="22" t="s">
        <v>171</v>
      </c>
      <c r="V13" s="22" t="s">
        <v>172</v>
      </c>
      <c r="W13" s="121"/>
      <c r="X13" s="122"/>
    </row>
    <row r="14" spans="1:25" s="19" customFormat="1" ht="107.25" customHeight="1" x14ac:dyDescent="0.25">
      <c r="A14" s="29"/>
      <c r="B14" s="22" t="s">
        <v>173</v>
      </c>
      <c r="C14" s="65" t="s">
        <v>174</v>
      </c>
      <c r="D14" s="22"/>
      <c r="E14" s="22" t="s">
        <v>175</v>
      </c>
      <c r="F14" s="23" t="s">
        <v>142</v>
      </c>
      <c r="G14" s="22">
        <v>2</v>
      </c>
      <c r="H14" s="22">
        <v>2</v>
      </c>
      <c r="I14" s="26" t="str">
        <f>INDEX([7]Listas!$L$4:$P$8,G14,H14)</f>
        <v>BAJA</v>
      </c>
      <c r="J14" s="27" t="s">
        <v>176</v>
      </c>
      <c r="K14" s="25" t="s">
        <v>13</v>
      </c>
      <c r="L14" s="25" t="s">
        <v>44</v>
      </c>
      <c r="M14" s="22">
        <v>80</v>
      </c>
      <c r="N14" s="22">
        <v>2</v>
      </c>
      <c r="O14" s="22">
        <v>2</v>
      </c>
      <c r="P14" s="26" t="s">
        <v>177</v>
      </c>
      <c r="Q14" s="25" t="s">
        <v>144</v>
      </c>
      <c r="R14" s="24" t="s">
        <v>178</v>
      </c>
      <c r="S14" s="23" t="s">
        <v>179</v>
      </c>
      <c r="T14" s="22" t="s">
        <v>146</v>
      </c>
      <c r="U14" s="22" t="s">
        <v>180</v>
      </c>
      <c r="V14" s="22" t="s">
        <v>181</v>
      </c>
      <c r="W14" s="123"/>
      <c r="X14" s="122"/>
    </row>
    <row r="15" spans="1:25" ht="15" x14ac:dyDescent="0.2">
      <c r="B15" s="18"/>
      <c r="C15" s="17"/>
      <c r="D15" s="16"/>
      <c r="E15" s="7"/>
      <c r="F15" s="7"/>
      <c r="G15" s="7"/>
      <c r="H15" s="7"/>
      <c r="I15" s="9"/>
      <c r="J15" s="8"/>
      <c r="K15" s="8"/>
      <c r="L15" s="7"/>
      <c r="M15" s="11"/>
      <c r="W15" s="1"/>
      <c r="Y15" s="1"/>
    </row>
    <row r="16" spans="1:25" x14ac:dyDescent="0.2">
      <c r="B16" s="12"/>
      <c r="C16" s="12"/>
      <c r="D16" s="12"/>
      <c r="E16" s="12"/>
      <c r="F16" s="12"/>
      <c r="G16" s="256" t="s">
        <v>6</v>
      </c>
      <c r="H16" s="256"/>
      <c r="I16" s="10">
        <f>COUNTIF(I10:I13,"BAJA")</f>
        <v>0</v>
      </c>
      <c r="J16" s="8"/>
      <c r="K16" s="8"/>
      <c r="L16" s="7"/>
      <c r="M16" s="11"/>
      <c r="N16" s="256" t="s">
        <v>6</v>
      </c>
      <c r="O16" s="256"/>
      <c r="P16" s="10">
        <f>COUNTIF(P10:P13,"BAJA")</f>
        <v>0</v>
      </c>
      <c r="W16" s="1"/>
      <c r="Y16" s="1"/>
    </row>
    <row r="17" spans="2:25" x14ac:dyDescent="0.2">
      <c r="B17" s="285"/>
      <c r="C17" s="285"/>
      <c r="D17" s="285"/>
      <c r="E17" s="285"/>
      <c r="F17" s="285"/>
      <c r="G17" s="256" t="s">
        <v>5</v>
      </c>
      <c r="H17" s="256"/>
      <c r="I17" s="10">
        <f>COUNTIF(I10:I13,"MODERADA")</f>
        <v>0</v>
      </c>
      <c r="J17" s="8"/>
      <c r="K17" s="8"/>
      <c r="L17" s="7"/>
      <c r="M17" s="12"/>
      <c r="N17" s="256" t="s">
        <v>5</v>
      </c>
      <c r="O17" s="256"/>
      <c r="P17" s="10">
        <f>COUNTIF(P10:P13,"MODERADA")</f>
        <v>0</v>
      </c>
      <c r="W17" s="1"/>
      <c r="Y17" s="1"/>
    </row>
    <row r="18" spans="2:25" x14ac:dyDescent="0.2">
      <c r="D18" s="7"/>
      <c r="E18" s="7"/>
      <c r="F18" s="7"/>
      <c r="G18" s="256" t="s">
        <v>4</v>
      </c>
      <c r="H18" s="256"/>
      <c r="I18" s="10">
        <f>COUNTIF(I10:I13,"ALTA")</f>
        <v>2</v>
      </c>
      <c r="J18" s="8"/>
      <c r="K18" s="8"/>
      <c r="L18" s="7"/>
      <c r="M18" s="7"/>
      <c r="N18" s="256" t="s">
        <v>4</v>
      </c>
      <c r="O18" s="256"/>
      <c r="P18" s="10">
        <f>COUNTIF(P10:P13,"ALTA")</f>
        <v>3</v>
      </c>
      <c r="Q18" s="1"/>
      <c r="V18" s="1"/>
      <c r="W18" s="1"/>
      <c r="Y18" s="1"/>
    </row>
    <row r="19" spans="2:25" x14ac:dyDescent="0.2">
      <c r="B19" s="15"/>
      <c r="D19" s="7"/>
      <c r="E19" s="15"/>
      <c r="F19" s="7"/>
      <c r="G19" s="256" t="s">
        <v>1</v>
      </c>
      <c r="H19" s="256"/>
      <c r="I19" s="10">
        <f>COUNTIF(I10:I13,"EXTREMA")</f>
        <v>2</v>
      </c>
      <c r="J19" s="8"/>
      <c r="K19" s="8"/>
      <c r="L19" s="7"/>
      <c r="M19" s="7"/>
      <c r="N19" s="256" t="s">
        <v>1</v>
      </c>
      <c r="O19" s="256"/>
      <c r="P19" s="10">
        <f>COUNTIF(P10:P13,"EXTREMA")</f>
        <v>1</v>
      </c>
      <c r="Q19" s="1"/>
      <c r="V19" s="1"/>
      <c r="W19" s="1"/>
      <c r="Y19" s="1"/>
    </row>
    <row r="20" spans="2:25" ht="15.75" x14ac:dyDescent="0.2">
      <c r="B20" s="14" t="s">
        <v>3</v>
      </c>
      <c r="D20" s="7"/>
      <c r="E20" s="13" t="s">
        <v>2</v>
      </c>
      <c r="G20" s="7"/>
      <c r="H20" s="7"/>
      <c r="I20" s="9"/>
      <c r="J20" s="8"/>
      <c r="K20" s="8"/>
      <c r="L20" s="7"/>
      <c r="M20" s="7" t="s">
        <v>0</v>
      </c>
      <c r="P20" s="1"/>
      <c r="Q20" s="1"/>
      <c r="V20" s="1"/>
      <c r="W20" s="1"/>
      <c r="Y20" s="1"/>
    </row>
    <row r="21" spans="2:25" x14ac:dyDescent="0.2">
      <c r="D21" s="7"/>
      <c r="E21" s="7"/>
      <c r="G21" s="7"/>
      <c r="H21" s="7"/>
      <c r="I21" s="9"/>
      <c r="J21" s="8"/>
      <c r="K21" s="8"/>
      <c r="L21" s="7"/>
      <c r="M21" s="7"/>
      <c r="P21" s="1"/>
      <c r="Q21" s="1"/>
      <c r="V21" s="1"/>
    </row>
    <row r="22" spans="2:25" ht="15.75" x14ac:dyDescent="0.2">
      <c r="B22" s="6"/>
      <c r="C22" s="5"/>
      <c r="D22" s="7"/>
      <c r="E22" s="7"/>
      <c r="G22" s="7"/>
      <c r="H22" s="7"/>
      <c r="I22" s="9"/>
      <c r="J22" s="8"/>
      <c r="K22" s="8"/>
      <c r="L22" s="7"/>
      <c r="M22" s="7"/>
      <c r="P22" s="1"/>
      <c r="Q22" s="1"/>
      <c r="V22" s="1"/>
    </row>
    <row r="23" spans="2:25" x14ac:dyDescent="0.2">
      <c r="D23" s="7"/>
      <c r="H23" s="7"/>
      <c r="I23" s="9"/>
      <c r="P23" s="1"/>
      <c r="Q23" s="1"/>
      <c r="V23" s="1"/>
    </row>
    <row r="24" spans="2:25" x14ac:dyDescent="0.2">
      <c r="D24" s="7"/>
      <c r="F24" s="7"/>
      <c r="H24" s="7"/>
      <c r="I24" s="9"/>
      <c r="P24" s="1"/>
      <c r="Q24" s="1"/>
      <c r="V24" s="1"/>
    </row>
    <row r="25" spans="2:25" x14ac:dyDescent="0.2">
      <c r="D25" s="7"/>
      <c r="H25" s="7"/>
      <c r="I25" s="9"/>
      <c r="P25" s="1"/>
      <c r="Q25" s="1"/>
      <c r="V25" s="1"/>
    </row>
    <row r="26" spans="2:25" x14ac:dyDescent="0.2">
      <c r="D26" s="7"/>
      <c r="H26" s="7"/>
      <c r="I26" s="9"/>
      <c r="P26" s="1"/>
      <c r="Q26" s="1"/>
      <c r="V26" s="1"/>
    </row>
    <row r="27" spans="2:25" x14ac:dyDescent="0.2">
      <c r="D27" s="7"/>
      <c r="H27" s="7"/>
      <c r="I27" s="9"/>
      <c r="P27" s="1"/>
      <c r="Q27" s="1"/>
      <c r="V27" s="1"/>
    </row>
    <row r="28" spans="2:25" x14ac:dyDescent="0.2">
      <c r="D28" s="7"/>
      <c r="H28" s="7"/>
      <c r="I28" s="9"/>
      <c r="P28" s="1"/>
      <c r="Q28" s="1"/>
      <c r="V28" s="1"/>
    </row>
    <row r="29" spans="2:25" x14ac:dyDescent="0.2">
      <c r="D29" s="7"/>
      <c r="H29" s="7"/>
      <c r="I29" s="9"/>
      <c r="P29" s="1"/>
      <c r="Q29" s="1"/>
      <c r="V29" s="1"/>
    </row>
    <row r="30" spans="2:25" x14ac:dyDescent="0.2">
      <c r="D30" s="7"/>
      <c r="H30" s="7"/>
      <c r="I30" s="9"/>
      <c r="P30" s="1"/>
      <c r="Q30" s="1"/>
      <c r="V30" s="1"/>
    </row>
    <row r="31" spans="2:25" x14ac:dyDescent="0.2">
      <c r="D31" s="7"/>
      <c r="P31" s="1"/>
      <c r="Q31" s="1"/>
      <c r="V31" s="1"/>
    </row>
    <row r="32" spans="2:25" x14ac:dyDescent="0.2">
      <c r="D32" s="7"/>
      <c r="P32" s="1"/>
      <c r="Q32" s="1"/>
      <c r="V32" s="1"/>
    </row>
    <row r="33" spans="1:26" x14ac:dyDescent="0.2">
      <c r="D33" s="7"/>
      <c r="P33" s="1"/>
      <c r="Q33" s="1"/>
      <c r="V33" s="1"/>
    </row>
    <row r="34" spans="1:26" s="2" customFormat="1" x14ac:dyDescent="0.2">
      <c r="A34" s="1"/>
      <c r="B34" s="1"/>
      <c r="C34" s="1"/>
      <c r="D34" s="7"/>
      <c r="E34" s="1"/>
      <c r="F34" s="1"/>
      <c r="G34" s="1"/>
      <c r="H34" s="1"/>
      <c r="I34" s="1"/>
      <c r="J34" s="1"/>
      <c r="K34" s="1"/>
      <c r="L34" s="1"/>
      <c r="M34" s="1"/>
      <c r="N34" s="1"/>
      <c r="O34" s="1"/>
      <c r="P34" s="1"/>
      <c r="Q34" s="1"/>
      <c r="R34" s="1"/>
      <c r="S34" s="1"/>
      <c r="T34" s="1"/>
      <c r="U34" s="1"/>
      <c r="V34" s="1"/>
      <c r="X34" s="1"/>
      <c r="Z34" s="1"/>
    </row>
    <row r="35" spans="1:26" s="2" customFormat="1" x14ac:dyDescent="0.2">
      <c r="A35" s="1"/>
      <c r="B35" s="1"/>
      <c r="C35" s="1"/>
      <c r="D35" s="7"/>
      <c r="E35" s="1"/>
      <c r="F35" s="1"/>
      <c r="G35" s="1"/>
      <c r="H35" s="1"/>
      <c r="I35" s="1"/>
      <c r="J35" s="1"/>
      <c r="K35" s="1"/>
      <c r="L35" s="1"/>
      <c r="M35" s="1"/>
      <c r="N35" s="1"/>
      <c r="O35" s="1"/>
      <c r="P35" s="1"/>
      <c r="Q35" s="1"/>
      <c r="R35" s="1"/>
      <c r="S35" s="1"/>
      <c r="T35" s="1"/>
      <c r="U35" s="1"/>
      <c r="V35" s="1"/>
      <c r="X35" s="1"/>
      <c r="Z35" s="1"/>
    </row>
    <row r="36" spans="1:26" s="2" customFormat="1" x14ac:dyDescent="0.2">
      <c r="A36" s="1"/>
      <c r="B36" s="1"/>
      <c r="C36" s="1"/>
      <c r="D36" s="7"/>
      <c r="E36" s="1"/>
      <c r="F36" s="1"/>
      <c r="G36" s="1"/>
      <c r="H36" s="1"/>
      <c r="I36" s="1"/>
      <c r="J36" s="1"/>
      <c r="K36" s="1"/>
      <c r="L36" s="1"/>
      <c r="M36" s="1"/>
      <c r="N36" s="1"/>
      <c r="O36" s="1"/>
      <c r="P36" s="1"/>
      <c r="Q36" s="1"/>
      <c r="R36" s="1"/>
      <c r="S36" s="1"/>
      <c r="T36" s="1"/>
      <c r="U36" s="1"/>
      <c r="V36" s="1"/>
      <c r="X36" s="1"/>
      <c r="Z36" s="1"/>
    </row>
    <row r="37" spans="1:26" s="2" customFormat="1" x14ac:dyDescent="0.2">
      <c r="A37" s="1"/>
      <c r="B37" s="1"/>
      <c r="C37" s="1"/>
      <c r="D37" s="7"/>
      <c r="E37" s="1"/>
      <c r="F37" s="1"/>
      <c r="G37" s="1"/>
      <c r="H37" s="1"/>
      <c r="I37" s="1"/>
      <c r="J37" s="1"/>
      <c r="K37" s="1"/>
      <c r="L37" s="1"/>
      <c r="M37" s="1"/>
      <c r="N37" s="1"/>
      <c r="O37" s="1"/>
      <c r="P37" s="1"/>
      <c r="Q37" s="1"/>
      <c r="R37" s="1"/>
      <c r="S37" s="1"/>
      <c r="T37" s="1"/>
      <c r="U37" s="1"/>
      <c r="V37" s="1"/>
      <c r="X37" s="1"/>
      <c r="Z37" s="1"/>
    </row>
    <row r="38" spans="1:26" s="2" customFormat="1" x14ac:dyDescent="0.2">
      <c r="A38" s="1"/>
      <c r="B38" s="1"/>
      <c r="C38" s="1"/>
      <c r="D38" s="7"/>
      <c r="E38" s="1"/>
      <c r="F38" s="1"/>
      <c r="G38" s="1"/>
      <c r="H38" s="1"/>
      <c r="I38" s="1"/>
      <c r="J38" s="1"/>
      <c r="K38" s="1"/>
      <c r="L38" s="1"/>
      <c r="M38" s="1"/>
      <c r="N38" s="1"/>
      <c r="O38" s="1"/>
      <c r="P38" s="1"/>
      <c r="Q38" s="1"/>
      <c r="R38" s="1"/>
      <c r="S38" s="1"/>
      <c r="T38" s="1"/>
      <c r="U38" s="1"/>
      <c r="V38" s="1"/>
      <c r="X38" s="1"/>
      <c r="Z38" s="1"/>
    </row>
    <row r="39" spans="1:26" s="2" customFormat="1" x14ac:dyDescent="0.2">
      <c r="A39" s="1"/>
      <c r="B39" s="1"/>
      <c r="C39" s="1"/>
      <c r="D39" s="7"/>
      <c r="E39" s="1"/>
      <c r="F39" s="1"/>
      <c r="G39" s="1"/>
      <c r="H39" s="1"/>
      <c r="I39" s="1"/>
      <c r="J39" s="1"/>
      <c r="K39" s="1"/>
      <c r="L39" s="1"/>
      <c r="M39" s="1"/>
      <c r="N39" s="1"/>
      <c r="O39" s="1"/>
      <c r="P39" s="1"/>
      <c r="Q39" s="1"/>
      <c r="R39" s="1"/>
      <c r="S39" s="1"/>
      <c r="T39" s="1"/>
      <c r="U39" s="1"/>
      <c r="V39" s="1"/>
      <c r="X39" s="1"/>
      <c r="Z39" s="1"/>
    </row>
    <row r="40" spans="1:26" s="2" customFormat="1" x14ac:dyDescent="0.2">
      <c r="A40" s="1"/>
      <c r="B40" s="1"/>
      <c r="C40" s="1"/>
      <c r="D40" s="7"/>
      <c r="E40" s="1"/>
      <c r="F40" s="1"/>
      <c r="G40" s="1"/>
      <c r="H40" s="1"/>
      <c r="I40" s="1"/>
      <c r="J40" s="1"/>
      <c r="K40" s="1"/>
      <c r="L40" s="1"/>
      <c r="M40" s="1"/>
      <c r="N40" s="1"/>
      <c r="O40" s="1"/>
      <c r="P40" s="1"/>
      <c r="Q40" s="1"/>
      <c r="R40" s="1"/>
      <c r="S40" s="1"/>
      <c r="T40" s="1"/>
      <c r="U40" s="1"/>
      <c r="V40" s="1"/>
      <c r="X40" s="1"/>
      <c r="Z40" s="1"/>
    </row>
    <row r="41" spans="1:26" s="2" customFormat="1" x14ac:dyDescent="0.2">
      <c r="A41" s="1"/>
      <c r="B41" s="1"/>
      <c r="C41" s="1"/>
      <c r="D41" s="7"/>
      <c r="E41" s="1"/>
      <c r="F41" s="1"/>
      <c r="G41" s="1"/>
      <c r="H41" s="1"/>
      <c r="I41" s="1"/>
      <c r="J41" s="1"/>
      <c r="K41" s="1"/>
      <c r="L41" s="1"/>
      <c r="M41" s="1"/>
      <c r="N41" s="1"/>
      <c r="O41" s="1"/>
      <c r="P41" s="1"/>
      <c r="Q41" s="1"/>
      <c r="R41" s="1"/>
      <c r="S41" s="1"/>
      <c r="T41" s="1"/>
      <c r="U41" s="1"/>
      <c r="V41" s="1"/>
      <c r="X41" s="1"/>
      <c r="Z41" s="1"/>
    </row>
    <row r="42" spans="1:26" s="2" customFormat="1" x14ac:dyDescent="0.2">
      <c r="A42" s="1"/>
      <c r="B42" s="1"/>
      <c r="C42" s="1"/>
      <c r="D42" s="7"/>
      <c r="E42" s="1"/>
      <c r="F42" s="1"/>
      <c r="G42" s="1"/>
      <c r="H42" s="1"/>
      <c r="I42" s="1"/>
      <c r="J42" s="1"/>
      <c r="K42" s="1"/>
      <c r="L42" s="1"/>
      <c r="M42" s="1"/>
      <c r="N42" s="1"/>
      <c r="O42" s="1"/>
      <c r="P42" s="1"/>
      <c r="Q42" s="1"/>
      <c r="R42" s="1"/>
      <c r="S42" s="1"/>
      <c r="T42" s="1"/>
      <c r="U42" s="1"/>
      <c r="V42" s="1"/>
      <c r="X42" s="1"/>
      <c r="Z42" s="1"/>
    </row>
    <row r="43" spans="1:26" s="2" customFormat="1" x14ac:dyDescent="0.2">
      <c r="A43" s="1"/>
      <c r="B43" s="1"/>
      <c r="C43" s="1"/>
      <c r="D43" s="7"/>
      <c r="E43" s="1"/>
      <c r="F43" s="1"/>
      <c r="G43" s="1"/>
      <c r="H43" s="1"/>
      <c r="I43" s="1"/>
      <c r="J43" s="1"/>
      <c r="K43" s="1"/>
      <c r="L43" s="1"/>
      <c r="M43" s="1"/>
      <c r="N43" s="1"/>
      <c r="O43" s="1"/>
      <c r="P43" s="1"/>
      <c r="Q43" s="1"/>
      <c r="R43" s="1"/>
      <c r="S43" s="1"/>
      <c r="T43" s="1"/>
      <c r="U43" s="1"/>
      <c r="V43" s="1"/>
      <c r="X43" s="1"/>
      <c r="Z43" s="1"/>
    </row>
    <row r="44" spans="1:26" s="2" customFormat="1" x14ac:dyDescent="0.2">
      <c r="A44" s="1"/>
      <c r="B44" s="1"/>
      <c r="C44" s="1"/>
      <c r="D44" s="7"/>
      <c r="E44" s="1"/>
      <c r="F44" s="1"/>
      <c r="G44" s="1"/>
      <c r="H44" s="1"/>
      <c r="I44" s="1"/>
      <c r="J44" s="1"/>
      <c r="K44" s="1"/>
      <c r="L44" s="1"/>
      <c r="M44" s="1"/>
      <c r="N44" s="1"/>
      <c r="O44" s="1"/>
      <c r="P44" s="1"/>
      <c r="Q44" s="1"/>
      <c r="R44" s="1"/>
      <c r="S44" s="1"/>
      <c r="T44" s="1"/>
      <c r="U44" s="1"/>
      <c r="V44" s="1"/>
      <c r="X44" s="1"/>
      <c r="Z44" s="1"/>
    </row>
    <row r="45" spans="1:26" s="2" customFormat="1" x14ac:dyDescent="0.2">
      <c r="A45" s="1"/>
      <c r="B45" s="1"/>
      <c r="C45" s="1"/>
      <c r="D45" s="7"/>
      <c r="E45" s="1"/>
      <c r="F45" s="1"/>
      <c r="G45" s="1"/>
      <c r="H45" s="1"/>
      <c r="I45" s="1"/>
      <c r="J45" s="1"/>
      <c r="K45" s="1"/>
      <c r="L45" s="1"/>
      <c r="M45" s="1"/>
      <c r="N45" s="1"/>
      <c r="O45" s="1"/>
      <c r="P45" s="1"/>
      <c r="Q45" s="1"/>
      <c r="R45" s="1"/>
      <c r="S45" s="1"/>
      <c r="T45" s="1"/>
      <c r="U45" s="1"/>
      <c r="V45" s="1"/>
      <c r="X45" s="1"/>
      <c r="Z45" s="1"/>
    </row>
    <row r="46" spans="1:26" s="2" customFormat="1" x14ac:dyDescent="0.2">
      <c r="A46" s="1"/>
      <c r="B46" s="1"/>
      <c r="C46" s="1"/>
      <c r="D46" s="7"/>
      <c r="E46" s="1"/>
      <c r="F46" s="1"/>
      <c r="G46" s="1"/>
      <c r="H46" s="1"/>
      <c r="I46" s="1"/>
      <c r="J46" s="1"/>
      <c r="K46" s="1"/>
      <c r="L46" s="1"/>
      <c r="M46" s="1"/>
      <c r="N46" s="1"/>
      <c r="O46" s="1"/>
      <c r="P46" s="1"/>
      <c r="Q46" s="1"/>
      <c r="R46" s="1"/>
      <c r="S46" s="1"/>
      <c r="T46" s="1"/>
      <c r="U46" s="1"/>
      <c r="V46" s="1"/>
      <c r="X46" s="1"/>
      <c r="Z46" s="1"/>
    </row>
    <row r="47" spans="1:26" s="2" customFormat="1" x14ac:dyDescent="0.2">
      <c r="A47" s="1"/>
      <c r="B47" s="1"/>
      <c r="C47" s="1"/>
      <c r="D47" s="7"/>
      <c r="E47" s="1"/>
      <c r="F47" s="1"/>
      <c r="G47" s="1"/>
      <c r="H47" s="1"/>
      <c r="I47" s="1"/>
      <c r="J47" s="1"/>
      <c r="K47" s="1"/>
      <c r="L47" s="1"/>
      <c r="M47" s="1"/>
      <c r="N47" s="1"/>
      <c r="O47" s="1"/>
      <c r="P47" s="1"/>
      <c r="Q47" s="1"/>
      <c r="R47" s="1"/>
      <c r="S47" s="1"/>
      <c r="T47" s="1"/>
      <c r="U47" s="1"/>
      <c r="V47" s="1"/>
      <c r="X47" s="1"/>
      <c r="Z47" s="1"/>
    </row>
    <row r="48" spans="1:26" s="2" customFormat="1" x14ac:dyDescent="0.2">
      <c r="A48" s="1"/>
      <c r="B48" s="1"/>
      <c r="C48" s="1"/>
      <c r="D48" s="7"/>
      <c r="E48" s="1"/>
      <c r="F48" s="1"/>
      <c r="G48" s="1"/>
      <c r="H48" s="1"/>
      <c r="I48" s="1"/>
      <c r="J48" s="1"/>
      <c r="K48" s="1"/>
      <c r="L48" s="1"/>
      <c r="M48" s="1"/>
      <c r="N48" s="1"/>
      <c r="O48" s="1"/>
      <c r="P48" s="1"/>
      <c r="Q48" s="1"/>
      <c r="R48" s="1"/>
      <c r="S48" s="1"/>
      <c r="T48" s="1"/>
      <c r="U48" s="1"/>
      <c r="V48" s="1"/>
      <c r="X48" s="1"/>
      <c r="Z48" s="1"/>
    </row>
    <row r="49" spans="1:26" s="2" customFormat="1" x14ac:dyDescent="0.2">
      <c r="A49" s="1"/>
      <c r="B49" s="1"/>
      <c r="C49" s="1"/>
      <c r="D49" s="7"/>
      <c r="E49" s="1"/>
      <c r="F49" s="1"/>
      <c r="G49" s="1"/>
      <c r="H49" s="1"/>
      <c r="I49" s="1"/>
      <c r="J49" s="1"/>
      <c r="K49" s="1"/>
      <c r="L49" s="1"/>
      <c r="M49" s="1"/>
      <c r="N49" s="1"/>
      <c r="O49" s="1"/>
      <c r="P49" s="1"/>
      <c r="Q49" s="1"/>
      <c r="R49" s="1"/>
      <c r="S49" s="1"/>
      <c r="T49" s="1"/>
      <c r="U49" s="1"/>
      <c r="V49" s="1"/>
      <c r="X49" s="1"/>
      <c r="Z49" s="1"/>
    </row>
    <row r="50" spans="1:26" s="2" customFormat="1" x14ac:dyDescent="0.2">
      <c r="A50" s="1"/>
      <c r="B50" s="1"/>
      <c r="C50" s="1"/>
      <c r="D50" s="7"/>
      <c r="E50" s="1"/>
      <c r="F50" s="1"/>
      <c r="G50" s="1"/>
      <c r="H50" s="1"/>
      <c r="I50" s="1"/>
      <c r="J50" s="1"/>
      <c r="K50" s="1"/>
      <c r="L50" s="1"/>
      <c r="M50" s="1"/>
      <c r="N50" s="1"/>
      <c r="O50" s="1"/>
      <c r="P50" s="1"/>
      <c r="Q50" s="1"/>
      <c r="R50" s="1"/>
      <c r="S50" s="1"/>
      <c r="T50" s="1"/>
      <c r="U50" s="1"/>
      <c r="V50" s="1"/>
      <c r="X50" s="1"/>
      <c r="Z50" s="1"/>
    </row>
    <row r="51" spans="1:26" s="2" customFormat="1" x14ac:dyDescent="0.2">
      <c r="A51" s="1"/>
      <c r="B51" s="1"/>
      <c r="C51" s="1"/>
      <c r="D51" s="7"/>
      <c r="E51" s="1"/>
      <c r="F51" s="1"/>
      <c r="G51" s="1"/>
      <c r="H51" s="1"/>
      <c r="I51" s="1"/>
      <c r="J51" s="1"/>
      <c r="K51" s="1"/>
      <c r="L51" s="1"/>
      <c r="M51" s="1"/>
      <c r="N51" s="1"/>
      <c r="O51" s="1"/>
      <c r="P51" s="1"/>
      <c r="Q51" s="1"/>
      <c r="R51" s="1"/>
      <c r="S51" s="1"/>
      <c r="T51" s="1"/>
      <c r="U51" s="1"/>
      <c r="V51" s="1"/>
      <c r="X51" s="1"/>
      <c r="Z51" s="1"/>
    </row>
    <row r="52" spans="1:26" s="2" customFormat="1" x14ac:dyDescent="0.2">
      <c r="A52" s="1"/>
      <c r="B52" s="1"/>
      <c r="C52" s="1"/>
      <c r="D52" s="7"/>
      <c r="E52" s="1"/>
      <c r="F52" s="1"/>
      <c r="G52" s="1"/>
      <c r="H52" s="1"/>
      <c r="I52" s="1"/>
      <c r="J52" s="1"/>
      <c r="K52" s="1"/>
      <c r="L52" s="1"/>
      <c r="M52" s="1"/>
      <c r="N52" s="1"/>
      <c r="O52" s="1"/>
      <c r="P52" s="1"/>
      <c r="Q52" s="1"/>
      <c r="R52" s="1"/>
      <c r="S52" s="1"/>
      <c r="T52" s="1"/>
      <c r="U52" s="1"/>
      <c r="V52" s="1"/>
      <c r="X52" s="1"/>
      <c r="Z52" s="1"/>
    </row>
    <row r="53" spans="1:26" s="2" customFormat="1" x14ac:dyDescent="0.2">
      <c r="A53" s="1"/>
      <c r="B53" s="1"/>
      <c r="C53" s="1"/>
      <c r="D53" s="7"/>
      <c r="E53" s="1"/>
      <c r="F53" s="1"/>
      <c r="G53" s="1"/>
      <c r="H53" s="1"/>
      <c r="I53" s="1"/>
      <c r="J53" s="1"/>
      <c r="K53" s="1"/>
      <c r="L53" s="1"/>
      <c r="M53" s="1"/>
      <c r="N53" s="1"/>
      <c r="O53" s="1"/>
      <c r="P53" s="1"/>
      <c r="Q53" s="1"/>
      <c r="R53" s="1"/>
      <c r="S53" s="1"/>
      <c r="T53" s="1"/>
      <c r="U53" s="1"/>
      <c r="V53" s="1"/>
      <c r="X53" s="1"/>
      <c r="Z53" s="1"/>
    </row>
    <row r="54" spans="1:26" s="2" customFormat="1" x14ac:dyDescent="0.2">
      <c r="A54" s="1"/>
      <c r="B54" s="1"/>
      <c r="C54" s="1"/>
      <c r="D54" s="7"/>
      <c r="E54" s="1"/>
      <c r="F54" s="1"/>
      <c r="G54" s="1"/>
      <c r="H54" s="1"/>
      <c r="I54" s="1"/>
      <c r="J54" s="1"/>
      <c r="K54" s="1"/>
      <c r="L54" s="1"/>
      <c r="M54" s="1"/>
      <c r="N54" s="1"/>
      <c r="O54" s="1"/>
      <c r="P54" s="1"/>
      <c r="Q54" s="1"/>
      <c r="R54" s="1"/>
      <c r="S54" s="1"/>
      <c r="T54" s="1"/>
      <c r="U54" s="1"/>
      <c r="V54" s="1"/>
      <c r="X54" s="1"/>
      <c r="Z54" s="1"/>
    </row>
    <row r="55" spans="1:26" s="2" customFormat="1" x14ac:dyDescent="0.2">
      <c r="A55" s="1"/>
      <c r="B55" s="1"/>
      <c r="C55" s="1"/>
      <c r="D55" s="7"/>
      <c r="E55" s="1"/>
      <c r="F55" s="1"/>
      <c r="G55" s="1"/>
      <c r="H55" s="1"/>
      <c r="I55" s="1"/>
      <c r="J55" s="1"/>
      <c r="K55" s="1"/>
      <c r="L55" s="1"/>
      <c r="M55" s="1"/>
      <c r="N55" s="1"/>
      <c r="O55" s="1"/>
      <c r="P55" s="1"/>
      <c r="Q55" s="1"/>
      <c r="R55" s="1"/>
      <c r="S55" s="1"/>
      <c r="T55" s="1"/>
      <c r="U55" s="1"/>
      <c r="V55" s="1"/>
      <c r="X55" s="1"/>
      <c r="Z55" s="1"/>
    </row>
    <row r="56" spans="1:26" s="2" customFormat="1" x14ac:dyDescent="0.2">
      <c r="A56" s="1"/>
      <c r="B56" s="1"/>
      <c r="C56" s="1"/>
      <c r="D56" s="7"/>
      <c r="E56" s="1"/>
      <c r="F56" s="1"/>
      <c r="G56" s="1"/>
      <c r="H56" s="1"/>
      <c r="I56" s="1"/>
      <c r="J56" s="1"/>
      <c r="K56" s="1"/>
      <c r="L56" s="1"/>
      <c r="M56" s="1"/>
      <c r="N56" s="1"/>
      <c r="O56" s="1"/>
      <c r="P56" s="1"/>
      <c r="Q56" s="1"/>
      <c r="R56" s="1"/>
      <c r="S56" s="1"/>
      <c r="T56" s="1"/>
      <c r="U56" s="1"/>
      <c r="V56" s="1"/>
      <c r="X56" s="1"/>
      <c r="Z56" s="1"/>
    </row>
    <row r="57" spans="1:26" s="2" customFormat="1" x14ac:dyDescent="0.2">
      <c r="A57" s="1"/>
      <c r="B57" s="1"/>
      <c r="C57" s="1"/>
      <c r="D57" s="7"/>
      <c r="E57" s="1"/>
      <c r="F57" s="1"/>
      <c r="G57" s="1"/>
      <c r="H57" s="1"/>
      <c r="I57" s="1"/>
      <c r="J57" s="1"/>
      <c r="K57" s="1"/>
      <c r="L57" s="1"/>
      <c r="M57" s="1"/>
      <c r="N57" s="1"/>
      <c r="O57" s="1"/>
      <c r="P57" s="1"/>
      <c r="Q57" s="1"/>
      <c r="R57" s="1"/>
      <c r="S57" s="1"/>
      <c r="T57" s="1"/>
      <c r="U57" s="1"/>
      <c r="V57" s="1"/>
      <c r="X57" s="1"/>
      <c r="Z57" s="1"/>
    </row>
  </sheetData>
  <mergeCells count="40">
    <mergeCell ref="G19:H19"/>
    <mergeCell ref="N19:O19"/>
    <mergeCell ref="B1:C3"/>
    <mergeCell ref="E1:R2"/>
    <mergeCell ref="E3:R3"/>
    <mergeCell ref="B17:F17"/>
    <mergeCell ref="G17:H17"/>
    <mergeCell ref="N17:O17"/>
    <mergeCell ref="G18:H18"/>
    <mergeCell ref="N18:O18"/>
    <mergeCell ref="Q8:Q9"/>
    <mergeCell ref="R8:R9"/>
    <mergeCell ref="D6:E6"/>
    <mergeCell ref="F6:V6"/>
    <mergeCell ref="B8:B9"/>
    <mergeCell ref="C8:C9"/>
    <mergeCell ref="S1:U1"/>
    <mergeCell ref="S2:U2"/>
    <mergeCell ref="S3:U3"/>
    <mergeCell ref="G16:H16"/>
    <mergeCell ref="N16:O16"/>
    <mergeCell ref="S8:S9"/>
    <mergeCell ref="T8:T9"/>
    <mergeCell ref="U8:U9"/>
    <mergeCell ref="V8:V9"/>
    <mergeCell ref="W8:X8"/>
    <mergeCell ref="K8:L8"/>
    <mergeCell ref="M8:M9"/>
    <mergeCell ref="N8:O8"/>
    <mergeCell ref="P8:P9"/>
    <mergeCell ref="J8:J9"/>
    <mergeCell ref="D5:E5"/>
    <mergeCell ref="F5:Q5"/>
    <mergeCell ref="R5:S5"/>
    <mergeCell ref="T5:V5"/>
    <mergeCell ref="D8:D9"/>
    <mergeCell ref="E8:E9"/>
    <mergeCell ref="F8:F9"/>
    <mergeCell ref="G8:H8"/>
    <mergeCell ref="I8:I9"/>
  </mergeCells>
  <conditionalFormatting sqref="I4 P4 I7 P7 I15:I1048576 P15:P1048576">
    <cfRule type="cellIs" dxfId="347" priority="46" operator="equal">
      <formula>"BAJA"</formula>
    </cfRule>
  </conditionalFormatting>
  <conditionalFormatting sqref="I4 P4 I7 P7 I15:I1048576 P15:P1048576">
    <cfRule type="cellIs" dxfId="346" priority="43" operator="equal">
      <formula>"EXTREMA"</formula>
    </cfRule>
    <cfRule type="cellIs" dxfId="345" priority="44" operator="equal">
      <formula>"ALTA"</formula>
    </cfRule>
    <cfRule type="cellIs" dxfId="344" priority="45" operator="equal">
      <formula>"MODERADA"</formula>
    </cfRule>
  </conditionalFormatting>
  <conditionalFormatting sqref="F15:G1048576 F4:G4 N4:O4 F7:G7 N7:O7 N10:O1048576 G10:H14">
    <cfRule type="colorScale" priority="42">
      <colorScale>
        <cfvo type="num" val="1"/>
        <cfvo type="num" val="3"/>
        <cfvo type="num" val="5"/>
        <color theme="6" tint="-0.499984740745262"/>
        <color rgb="FFFFFF00"/>
        <color rgb="FFC00000"/>
      </colorScale>
    </cfRule>
  </conditionalFormatting>
  <conditionalFormatting sqref="I16:I19">
    <cfRule type="cellIs" dxfId="343" priority="41" operator="equal">
      <formula>"BAJA"</formula>
    </cfRule>
  </conditionalFormatting>
  <conditionalFormatting sqref="I16:I19">
    <cfRule type="cellIs" dxfId="342" priority="38" operator="equal">
      <formula>"EXTREMA"</formula>
    </cfRule>
    <cfRule type="cellIs" dxfId="341" priority="39" operator="equal">
      <formula>"ALTA"</formula>
    </cfRule>
    <cfRule type="cellIs" dxfId="340" priority="40" operator="equal">
      <formula>"MODERADA"</formula>
    </cfRule>
  </conditionalFormatting>
  <conditionalFormatting sqref="G16:G19">
    <cfRule type="colorScale" priority="37">
      <colorScale>
        <cfvo type="num" val="1"/>
        <cfvo type="num" val="3"/>
        <cfvo type="num" val="5"/>
        <color theme="6" tint="-0.499984740745262"/>
        <color rgb="FFFFFF00"/>
        <color rgb="FFC00000"/>
      </colorScale>
    </cfRule>
  </conditionalFormatting>
  <conditionalFormatting sqref="I16:I19">
    <cfRule type="cellIs" dxfId="339" priority="36" operator="equal">
      <formula>"BAJA"</formula>
    </cfRule>
  </conditionalFormatting>
  <conditionalFormatting sqref="I16:I19">
    <cfRule type="cellIs" dxfId="338" priority="33" operator="equal">
      <formula>"EXTREMA"</formula>
    </cfRule>
    <cfRule type="cellIs" dxfId="337" priority="34" operator="equal">
      <formula>"ALTA"</formula>
    </cfRule>
    <cfRule type="cellIs" dxfId="336" priority="35" operator="equal">
      <formula>"MODERADA"</formula>
    </cfRule>
  </conditionalFormatting>
  <conditionalFormatting sqref="G16:G19">
    <cfRule type="colorScale" priority="32">
      <colorScale>
        <cfvo type="num" val="1"/>
        <cfvo type="num" val="3"/>
        <cfvo type="num" val="5"/>
        <color theme="6" tint="-0.499984740745262"/>
        <color rgb="FFFFFF00"/>
        <color rgb="FFC00000"/>
      </colorScale>
    </cfRule>
  </conditionalFormatting>
  <conditionalFormatting sqref="I16:I19">
    <cfRule type="cellIs" dxfId="335" priority="31" operator="equal">
      <formula>"BAJA"</formula>
    </cfRule>
  </conditionalFormatting>
  <conditionalFormatting sqref="I16:I19">
    <cfRule type="cellIs" dxfId="334" priority="28" operator="equal">
      <formula>"EXTREMA"</formula>
    </cfRule>
    <cfRule type="cellIs" dxfId="333" priority="29" operator="equal">
      <formula>"ALTA"</formula>
    </cfRule>
    <cfRule type="cellIs" dxfId="332" priority="30" operator="equal">
      <formula>"MODERADA"</formula>
    </cfRule>
  </conditionalFormatting>
  <conditionalFormatting sqref="P16:P19">
    <cfRule type="cellIs" dxfId="331" priority="27" operator="equal">
      <formula>"BAJA"</formula>
    </cfRule>
  </conditionalFormatting>
  <conditionalFormatting sqref="P16:P19">
    <cfRule type="cellIs" dxfId="330" priority="24" operator="equal">
      <formula>"EXTREMA"</formula>
    </cfRule>
    <cfRule type="cellIs" dxfId="329" priority="25" operator="equal">
      <formula>"ALTA"</formula>
    </cfRule>
    <cfRule type="cellIs" dxfId="328" priority="26" operator="equal">
      <formula>"MODERADA"</formula>
    </cfRule>
  </conditionalFormatting>
  <conditionalFormatting sqref="N16:N19">
    <cfRule type="colorScale" priority="23">
      <colorScale>
        <cfvo type="num" val="1"/>
        <cfvo type="num" val="3"/>
        <cfvo type="num" val="5"/>
        <color theme="6" tint="-0.499984740745262"/>
        <color rgb="FFFFFF00"/>
        <color rgb="FFC00000"/>
      </colorScale>
    </cfRule>
  </conditionalFormatting>
  <conditionalFormatting sqref="P16:P19">
    <cfRule type="cellIs" dxfId="327" priority="22" operator="equal">
      <formula>"BAJA"</formula>
    </cfRule>
  </conditionalFormatting>
  <conditionalFormatting sqref="P16:P19">
    <cfRule type="cellIs" dxfId="326" priority="19" operator="equal">
      <formula>"EXTREMA"</formula>
    </cfRule>
    <cfRule type="cellIs" dxfId="325" priority="20" operator="equal">
      <formula>"ALTA"</formula>
    </cfRule>
    <cfRule type="cellIs" dxfId="324" priority="21" operator="equal">
      <formula>"MODERADA"</formula>
    </cfRule>
  </conditionalFormatting>
  <conditionalFormatting sqref="N16:N19">
    <cfRule type="colorScale" priority="18">
      <colorScale>
        <cfvo type="num" val="1"/>
        <cfvo type="num" val="3"/>
        <cfvo type="num" val="5"/>
        <color theme="6" tint="-0.499984740745262"/>
        <color rgb="FFFFFF00"/>
        <color rgb="FFC00000"/>
      </colorScale>
    </cfRule>
  </conditionalFormatting>
  <conditionalFormatting sqref="P16:P19">
    <cfRule type="cellIs" dxfId="323" priority="17" operator="equal">
      <formula>"BAJA"</formula>
    </cfRule>
  </conditionalFormatting>
  <conditionalFormatting sqref="P16:P19">
    <cfRule type="cellIs" dxfId="322" priority="14" operator="equal">
      <formula>"EXTREMA"</formula>
    </cfRule>
    <cfRule type="cellIs" dxfId="321" priority="15" operator="equal">
      <formula>"ALTA"</formula>
    </cfRule>
    <cfRule type="cellIs" dxfId="320" priority="16" operator="equal">
      <formula>"MODERADA"</formula>
    </cfRule>
  </conditionalFormatting>
  <conditionalFormatting sqref="I10:I14 P13:P14">
    <cfRule type="cellIs" dxfId="319" priority="10" operator="equal">
      <formula>"EXTREMA"</formula>
    </cfRule>
    <cfRule type="cellIs" dxfId="318" priority="11" operator="equal">
      <formula>"ALTA"</formula>
    </cfRule>
    <cfRule type="cellIs" dxfId="317" priority="12" operator="equal">
      <formula>"MODERADA"</formula>
    </cfRule>
    <cfRule type="cellIs" dxfId="316" priority="13" operator="equal">
      <formula>"BAJA"</formula>
    </cfRule>
  </conditionalFormatting>
  <conditionalFormatting sqref="P10:P12">
    <cfRule type="cellIs" dxfId="315" priority="6" operator="equal">
      <formula>"EXTREMA"</formula>
    </cfRule>
    <cfRule type="cellIs" dxfId="314" priority="7" operator="equal">
      <formula>"ALTA"</formula>
    </cfRule>
    <cfRule type="cellIs" dxfId="313" priority="8" operator="equal">
      <formula>"MODERADA"</formula>
    </cfRule>
    <cfRule type="cellIs" dxfId="312" priority="9" operator="equal">
      <formula>"BAJA"</formula>
    </cfRule>
  </conditionalFormatting>
  <conditionalFormatting sqref="I8:I9 P8:P9">
    <cfRule type="cellIs" dxfId="311" priority="5" operator="equal">
      <formula>"BAJA"</formula>
    </cfRule>
  </conditionalFormatting>
  <conditionalFormatting sqref="I8:I9 P8:P9">
    <cfRule type="cellIs" dxfId="310" priority="2" operator="equal">
      <formula>"EXTREMA"</formula>
    </cfRule>
    <cfRule type="cellIs" dxfId="309" priority="3" operator="equal">
      <formula>"ALTA"</formula>
    </cfRule>
    <cfRule type="cellIs" dxfId="308" priority="4" operator="equal">
      <formula>"MODERADA"</formula>
    </cfRule>
  </conditionalFormatting>
  <conditionalFormatting sqref="G8:H9 N8:O9">
    <cfRule type="colorScale" priority="1">
      <colorScale>
        <cfvo type="num" val="1"/>
        <cfvo type="num" val="3"/>
        <cfvo type="num" val="5"/>
        <color theme="6" tint="-0.499984740745262"/>
        <color rgb="FFFFFF00"/>
        <color rgb="FFC00000"/>
      </colorScale>
    </cfRule>
  </conditionalFormatting>
  <printOptions horizontalCentered="1"/>
  <pageMargins left="1.1023622047244095" right="0.11811023622047245" top="0.35433070866141736" bottom="0.15748031496062992" header="0.31496062992125984" footer="0.31496062992125984"/>
  <pageSetup paperSize="5" scale="73" fitToHeight="9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autoPageBreaks="0" fitToPage="1"/>
  </sheetPr>
  <dimension ref="A1:AF38"/>
  <sheetViews>
    <sheetView zoomScale="64" zoomScaleNormal="64" workbookViewId="0">
      <selection activeCell="E1" sqref="E1:R3"/>
    </sheetView>
  </sheetViews>
  <sheetFormatPr baseColWidth="10" defaultColWidth="11.42578125" defaultRowHeight="12" x14ac:dyDescent="0.2"/>
  <cols>
    <col min="1" max="1" width="4.7109375" style="1" customWidth="1"/>
    <col min="2" max="2" width="21.7109375" style="1" customWidth="1"/>
    <col min="3" max="3" width="25" style="1" customWidth="1"/>
    <col min="4" max="4" width="21.7109375" style="1" hidden="1" customWidth="1"/>
    <col min="5" max="5" width="29.7109375" style="1" customWidth="1"/>
    <col min="6" max="8" width="6.7109375" style="1" customWidth="1"/>
    <col min="9" max="9" width="6.7109375" style="3" customWidth="1"/>
    <col min="10" max="10" width="23.28515625" style="4" customWidth="1"/>
    <col min="11" max="11" width="6.7109375" style="4" customWidth="1"/>
    <col min="12" max="15" width="6.7109375" style="1" customWidth="1"/>
    <col min="16" max="17" width="6.7109375" style="3" customWidth="1"/>
    <col min="18" max="18" width="24.7109375" style="1" customWidth="1"/>
    <col min="19" max="19" width="6.7109375" style="1" customWidth="1"/>
    <col min="20" max="20" width="21.42578125" style="1" customWidth="1"/>
    <col min="21" max="21" width="19.140625" style="1" customWidth="1"/>
    <col min="22" max="22" width="17.42578125" style="2" customWidth="1"/>
    <col min="23" max="23" width="13.5703125" style="2" hidden="1" customWidth="1"/>
    <col min="24" max="24" width="44" style="1" hidden="1" customWidth="1"/>
    <col min="25" max="25" width="13.5703125" style="2" hidden="1" customWidth="1"/>
    <col min="26" max="26" width="58.28515625" style="1" hidden="1" customWidth="1"/>
    <col min="27" max="27" width="20.140625" style="1" hidden="1" customWidth="1"/>
    <col min="28" max="28" width="39.28515625" style="1" hidden="1" customWidth="1"/>
    <col min="29" max="29" width="17.28515625" style="1" hidden="1" customWidth="1"/>
    <col min="30" max="30" width="55.42578125" style="1" hidden="1" customWidth="1"/>
    <col min="31" max="31" width="17.28515625" style="1" hidden="1" customWidth="1"/>
    <col min="32" max="32" width="60.7109375" style="1" hidden="1" customWidth="1"/>
    <col min="33" max="16384" width="11.42578125" style="1"/>
  </cols>
  <sheetData>
    <row r="1" spans="1:30" ht="27.75" customHeight="1" x14ac:dyDescent="0.35">
      <c r="B1" s="287"/>
      <c r="C1" s="288"/>
      <c r="D1" s="67"/>
      <c r="E1" s="370" t="s">
        <v>69</v>
      </c>
      <c r="F1" s="370"/>
      <c r="G1" s="370"/>
      <c r="H1" s="370"/>
      <c r="I1" s="370"/>
      <c r="J1" s="370"/>
      <c r="K1" s="370"/>
      <c r="L1" s="370"/>
      <c r="M1" s="370"/>
      <c r="N1" s="370"/>
      <c r="O1" s="370"/>
      <c r="P1" s="370"/>
      <c r="Q1" s="370"/>
      <c r="R1" s="370"/>
      <c r="S1" s="293" t="s">
        <v>73</v>
      </c>
      <c r="T1" s="293"/>
      <c r="U1" s="293"/>
      <c r="V1" s="288"/>
      <c r="W1" s="288"/>
      <c r="X1" s="288"/>
      <c r="Y1" s="294"/>
    </row>
    <row r="2" spans="1:30" ht="30.75" customHeight="1" x14ac:dyDescent="0.35">
      <c r="B2" s="289"/>
      <c r="C2" s="290"/>
      <c r="D2" s="114"/>
      <c r="E2" s="350"/>
      <c r="F2" s="350"/>
      <c r="G2" s="350"/>
      <c r="H2" s="350"/>
      <c r="I2" s="350"/>
      <c r="J2" s="350"/>
      <c r="K2" s="350"/>
      <c r="L2" s="350"/>
      <c r="M2" s="350"/>
      <c r="N2" s="350"/>
      <c r="O2" s="350"/>
      <c r="P2" s="350"/>
      <c r="Q2" s="350"/>
      <c r="R2" s="350"/>
      <c r="S2" s="267" t="s">
        <v>70</v>
      </c>
      <c r="T2" s="267"/>
      <c r="U2" s="267"/>
      <c r="V2" s="290"/>
      <c r="W2" s="290"/>
      <c r="X2" s="290"/>
      <c r="Y2" s="295"/>
    </row>
    <row r="3" spans="1:30" ht="39.75" customHeight="1" thickBot="1" x14ac:dyDescent="0.4">
      <c r="B3" s="291"/>
      <c r="C3" s="292"/>
      <c r="D3" s="68"/>
      <c r="E3" s="371" t="s">
        <v>72</v>
      </c>
      <c r="F3" s="371"/>
      <c r="G3" s="371"/>
      <c r="H3" s="371"/>
      <c r="I3" s="371"/>
      <c r="J3" s="371"/>
      <c r="K3" s="371"/>
      <c r="L3" s="371"/>
      <c r="M3" s="371"/>
      <c r="N3" s="371"/>
      <c r="O3" s="371"/>
      <c r="P3" s="371"/>
      <c r="Q3" s="371"/>
      <c r="R3" s="371"/>
      <c r="S3" s="297" t="s">
        <v>71</v>
      </c>
      <c r="T3" s="297"/>
      <c r="U3" s="297"/>
      <c r="V3" s="292"/>
      <c r="W3" s="292"/>
      <c r="X3" s="292"/>
      <c r="Y3" s="296"/>
    </row>
    <row r="4" spans="1:30" ht="21" x14ac:dyDescent="0.35">
      <c r="B4" s="111"/>
      <c r="C4" s="111"/>
      <c r="D4" s="59"/>
      <c r="E4" s="128"/>
      <c r="F4" s="128"/>
      <c r="G4" s="128"/>
      <c r="H4" s="128"/>
      <c r="I4" s="128"/>
      <c r="J4" s="128"/>
      <c r="K4" s="128"/>
      <c r="L4" s="128"/>
      <c r="M4" s="128"/>
      <c r="N4" s="128"/>
      <c r="O4" s="128"/>
      <c r="P4" s="128"/>
      <c r="Q4" s="128"/>
      <c r="R4" s="128"/>
      <c r="S4" s="128"/>
      <c r="T4" s="128"/>
      <c r="U4" s="128"/>
      <c r="V4" s="111"/>
      <c r="W4" s="111"/>
      <c r="X4" s="111"/>
      <c r="Y4" s="111"/>
    </row>
    <row r="5" spans="1:30" ht="21" x14ac:dyDescent="0.35">
      <c r="B5" s="111"/>
      <c r="C5" s="111"/>
      <c r="D5" s="59"/>
      <c r="E5" s="128"/>
      <c r="F5" s="128"/>
      <c r="G5" s="128"/>
      <c r="H5" s="128"/>
      <c r="I5" s="128"/>
      <c r="J5" s="128"/>
      <c r="K5" s="128"/>
      <c r="L5" s="128"/>
      <c r="M5" s="128"/>
      <c r="N5" s="128"/>
      <c r="O5" s="128"/>
      <c r="P5" s="128"/>
      <c r="Q5" s="128"/>
      <c r="R5" s="128"/>
      <c r="S5" s="128"/>
      <c r="T5" s="128"/>
      <c r="U5" s="128"/>
      <c r="V5" s="111"/>
      <c r="W5" s="111"/>
      <c r="X5" s="111"/>
      <c r="Y5" s="111"/>
    </row>
    <row r="6" spans="1:30" s="19" customFormat="1" ht="15" x14ac:dyDescent="0.25">
      <c r="A6" s="45"/>
      <c r="B6" s="44"/>
      <c r="C6" s="44"/>
      <c r="I6" s="42"/>
      <c r="J6" s="43"/>
      <c r="K6" s="43"/>
      <c r="P6" s="42"/>
      <c r="Q6" s="42"/>
      <c r="V6" s="42"/>
      <c r="W6" s="42"/>
      <c r="Y6" s="42"/>
    </row>
    <row r="7" spans="1:30" s="33" customFormat="1" ht="30" customHeight="1" x14ac:dyDescent="0.25">
      <c r="A7" s="41"/>
      <c r="B7" s="231" t="s">
        <v>63</v>
      </c>
      <c r="C7" s="231" t="s">
        <v>62</v>
      </c>
      <c r="D7" s="231" t="s">
        <v>61</v>
      </c>
      <c r="E7" s="231" t="s">
        <v>60</v>
      </c>
      <c r="F7" s="232" t="s">
        <v>59</v>
      </c>
      <c r="G7" s="231" t="s">
        <v>58</v>
      </c>
      <c r="H7" s="231"/>
      <c r="I7" s="241" t="s">
        <v>53</v>
      </c>
      <c r="J7" s="235" t="s">
        <v>57</v>
      </c>
      <c r="K7" s="237" t="s">
        <v>56</v>
      </c>
      <c r="L7" s="238"/>
      <c r="M7" s="239" t="s">
        <v>55</v>
      </c>
      <c r="N7" s="231" t="s">
        <v>54</v>
      </c>
      <c r="O7" s="231"/>
      <c r="P7" s="241" t="s">
        <v>53</v>
      </c>
      <c r="Q7" s="232" t="s">
        <v>52</v>
      </c>
      <c r="R7" s="231" t="s">
        <v>51</v>
      </c>
      <c r="S7" s="255" t="s">
        <v>50</v>
      </c>
      <c r="T7" s="231" t="s">
        <v>184</v>
      </c>
      <c r="U7" s="235" t="s">
        <v>48</v>
      </c>
      <c r="V7" s="231" t="s">
        <v>47</v>
      </c>
      <c r="W7" s="279" t="s">
        <v>280</v>
      </c>
      <c r="X7" s="280"/>
      <c r="Y7" s="279" t="s">
        <v>283</v>
      </c>
      <c r="Z7" s="280"/>
      <c r="AA7" s="279" t="s">
        <v>284</v>
      </c>
      <c r="AB7" s="329"/>
      <c r="AC7" s="279" t="s">
        <v>285</v>
      </c>
      <c r="AD7" s="329"/>
    </row>
    <row r="8" spans="1:30" s="33" customFormat="1" ht="88.5" customHeight="1" x14ac:dyDescent="0.25">
      <c r="A8" s="41"/>
      <c r="B8" s="231"/>
      <c r="C8" s="231"/>
      <c r="D8" s="231"/>
      <c r="E8" s="231"/>
      <c r="F8" s="232"/>
      <c r="G8" s="40" t="s">
        <v>44</v>
      </c>
      <c r="H8" s="112" t="s">
        <v>43</v>
      </c>
      <c r="I8" s="242"/>
      <c r="J8" s="236"/>
      <c r="K8" s="110" t="s">
        <v>46</v>
      </c>
      <c r="L8" s="37" t="s">
        <v>45</v>
      </c>
      <c r="M8" s="240"/>
      <c r="N8" s="36" t="s">
        <v>44</v>
      </c>
      <c r="O8" s="35" t="s">
        <v>43</v>
      </c>
      <c r="P8" s="242"/>
      <c r="Q8" s="232"/>
      <c r="R8" s="231"/>
      <c r="S8" s="255"/>
      <c r="T8" s="231"/>
      <c r="U8" s="236"/>
      <c r="V8" s="231"/>
      <c r="W8" s="34" t="s">
        <v>110</v>
      </c>
      <c r="X8" s="34" t="s">
        <v>41</v>
      </c>
      <c r="Y8" s="34" t="s">
        <v>110</v>
      </c>
      <c r="Z8" s="34" t="s">
        <v>41</v>
      </c>
      <c r="AA8" s="34" t="s">
        <v>110</v>
      </c>
      <c r="AB8" s="34" t="s">
        <v>41</v>
      </c>
      <c r="AC8" s="34" t="s">
        <v>110</v>
      </c>
      <c r="AD8" s="34" t="s">
        <v>41</v>
      </c>
    </row>
    <row r="9" spans="1:30" s="19" customFormat="1" ht="144.75" customHeight="1" x14ac:dyDescent="0.25">
      <c r="A9" s="29">
        <v>1</v>
      </c>
      <c r="B9" s="22" t="s">
        <v>286</v>
      </c>
      <c r="C9" s="28" t="s">
        <v>287</v>
      </c>
      <c r="D9" s="22"/>
      <c r="E9" s="22" t="s">
        <v>288</v>
      </c>
      <c r="F9" s="23" t="s">
        <v>89</v>
      </c>
      <c r="G9" s="22">
        <v>2</v>
      </c>
      <c r="H9" s="22">
        <v>2</v>
      </c>
      <c r="I9" s="26" t="str">
        <f>INDEX([8]Listas!$L$4:$P$8,G9,H9)</f>
        <v>BAJA</v>
      </c>
      <c r="J9" s="27" t="s">
        <v>289</v>
      </c>
      <c r="K9" s="25" t="s">
        <v>13</v>
      </c>
      <c r="L9" s="25">
        <f>IF('[8]Evaluación de Controles'!F28="X","Probabilidad",IF('[8]Evaluación de Controles'!H28="X","Impacto",))</f>
        <v>0</v>
      </c>
      <c r="M9" s="22">
        <f>'[8]Evaluación de Controles'!X28</f>
        <v>0</v>
      </c>
      <c r="N9" s="22">
        <f>IF('[8]Evaluación de Controles'!F28="X",IF(M9&gt;75,IF(G9&gt;2,G9-2,IF(G9&gt;1,G9-1,G9)),IF(M9&gt;50,IF(G9&gt;1,G9-1,G9),G9)),G9)</f>
        <v>2</v>
      </c>
      <c r="O9" s="22">
        <f>IF('[8]Evaluación de Controles'!H28="X",IF(M9&gt;75,IF(H9&gt;2,H9-2,IF(H9&gt;1,H9-1,H9)),IF(M9&gt;50,IF(H9&gt;1,H9-1,H9),H9)),H9)</f>
        <v>2</v>
      </c>
      <c r="P9" s="26" t="str">
        <f>INDEX([8]Listas!$L$4:$P$8,N9,O9)</f>
        <v>BAJA</v>
      </c>
      <c r="Q9" s="25" t="s">
        <v>144</v>
      </c>
      <c r="R9" s="24" t="s">
        <v>290</v>
      </c>
      <c r="S9" s="23" t="s">
        <v>249</v>
      </c>
      <c r="T9" s="22" t="s">
        <v>291</v>
      </c>
      <c r="U9" s="22" t="s">
        <v>292</v>
      </c>
      <c r="V9" s="22" t="s">
        <v>293</v>
      </c>
      <c r="W9" s="127"/>
      <c r="X9" s="79"/>
      <c r="Y9" s="127"/>
      <c r="Z9" s="79"/>
      <c r="AA9" s="127"/>
      <c r="AB9" s="79"/>
      <c r="AC9" s="127"/>
      <c r="AD9" s="79"/>
    </row>
    <row r="10" spans="1:30" s="19" customFormat="1" ht="144.75" customHeight="1" x14ac:dyDescent="0.25">
      <c r="A10" s="29">
        <v>1</v>
      </c>
      <c r="B10" s="22" t="s">
        <v>294</v>
      </c>
      <c r="C10" s="28" t="s">
        <v>295</v>
      </c>
      <c r="D10" s="22"/>
      <c r="E10" s="22" t="s">
        <v>288</v>
      </c>
      <c r="F10" s="23" t="s">
        <v>89</v>
      </c>
      <c r="G10" s="22">
        <v>2</v>
      </c>
      <c r="H10" s="22">
        <v>2</v>
      </c>
      <c r="I10" s="26" t="str">
        <f>INDEX([8]Listas!$L$4:$P$8,G10,H10)</f>
        <v>BAJA</v>
      </c>
      <c r="J10" s="27" t="s">
        <v>289</v>
      </c>
      <c r="K10" s="25" t="s">
        <v>13</v>
      </c>
      <c r="L10" s="25" t="str">
        <f>IF('[8]Evaluación de Controles'!F30="X","Probabilidad",IF('[8]Evaluación de Controles'!H30="X","Impacto",))</f>
        <v>Probabilidad</v>
      </c>
      <c r="M10" s="22">
        <f>'[8]Evaluación de Controles'!X30</f>
        <v>70</v>
      </c>
      <c r="N10" s="22">
        <f>IF('[8]Evaluación de Controles'!F30="X",IF(M10&gt;75,IF(G10&gt;2,G10-2,IF(G10&gt;1,G10-1,G10)),IF(M10&gt;50,IF(G10&gt;1,G10-1,G10),G10)),G10)</f>
        <v>1</v>
      </c>
      <c r="O10" s="22">
        <f>IF('[8]Evaluación de Controles'!H30="X",IF(M10&gt;75,IF(H10&gt;2,H10-2,IF(H10&gt;1,H10-1,H10)),IF(M10&gt;50,IF(H10&gt;1,H10-1,H10),H10)),H10)</f>
        <v>2</v>
      </c>
      <c r="P10" s="26" t="str">
        <f>INDEX([8]Listas!$L$4:$P$8,N10,O10)</f>
        <v>BAJA</v>
      </c>
      <c r="Q10" s="25" t="s">
        <v>144</v>
      </c>
      <c r="R10" s="24" t="s">
        <v>290</v>
      </c>
      <c r="S10" s="23" t="s">
        <v>249</v>
      </c>
      <c r="T10" s="22" t="s">
        <v>291</v>
      </c>
      <c r="U10" s="22" t="s">
        <v>292</v>
      </c>
      <c r="V10" s="22" t="s">
        <v>293</v>
      </c>
      <c r="W10" s="127"/>
      <c r="X10" s="79"/>
      <c r="Y10" s="127"/>
      <c r="Z10" s="79"/>
      <c r="AA10" s="127"/>
      <c r="AB10" s="79"/>
      <c r="AC10" s="127"/>
      <c r="AD10" s="79"/>
    </row>
    <row r="11" spans="1:30" s="19" customFormat="1" ht="193.5" customHeight="1" x14ac:dyDescent="0.25">
      <c r="A11" s="29">
        <v>2</v>
      </c>
      <c r="B11" s="22" t="s">
        <v>296</v>
      </c>
      <c r="C11" s="28" t="s">
        <v>297</v>
      </c>
      <c r="D11" s="22"/>
      <c r="E11" s="22" t="s">
        <v>298</v>
      </c>
      <c r="F11" s="23" t="s">
        <v>89</v>
      </c>
      <c r="G11" s="22">
        <v>3</v>
      </c>
      <c r="H11" s="22">
        <v>3</v>
      </c>
      <c r="I11" s="26" t="str">
        <f>INDEX([8]Listas!$L$4:$P$8,G11,H11)</f>
        <v>ALTA</v>
      </c>
      <c r="J11" s="27" t="s">
        <v>289</v>
      </c>
      <c r="K11" s="25" t="s">
        <v>13</v>
      </c>
      <c r="L11" s="25" t="str">
        <f>IF('[8]Evaluación de Controles'!F31="X","Probabilidad",IF('[8]Evaluación de Controles'!H31="X","Impacto",))</f>
        <v>Probabilidad</v>
      </c>
      <c r="M11" s="22">
        <f>'[8]Evaluación de Controles'!X31</f>
        <v>70</v>
      </c>
      <c r="N11" s="22">
        <f>IF('[8]Evaluación de Controles'!F31="X",IF(M11&gt;75,IF(G11&gt;2,G11-2,IF(G11&gt;1,G11-1,G11)),IF(M11&gt;50,IF(G11&gt;1,G11-1,G11),G11)),G11)</f>
        <v>2</v>
      </c>
      <c r="O11" s="22">
        <f>IF('[8]Evaluación de Controles'!H31="X",IF(M11&gt;75,IF(H11&gt;2,H11-2,IF(H11&gt;1,H11-1,H11)),IF(M11&gt;50,IF(H11&gt;1,H11-1,H11),H11)),H11)</f>
        <v>3</v>
      </c>
      <c r="P11" s="26" t="str">
        <f>INDEX([8]Listas!$L$4:$P$8,N11,O11)</f>
        <v>MODERADA</v>
      </c>
      <c r="Q11" s="25" t="s">
        <v>144</v>
      </c>
      <c r="R11" s="24" t="s">
        <v>299</v>
      </c>
      <c r="S11" s="23" t="s">
        <v>276</v>
      </c>
      <c r="T11" s="22" t="s">
        <v>300</v>
      </c>
      <c r="U11" s="22" t="s">
        <v>301</v>
      </c>
      <c r="V11" s="22" t="s">
        <v>293</v>
      </c>
      <c r="W11" s="127"/>
      <c r="X11" s="79"/>
      <c r="Y11" s="127"/>
      <c r="Z11" s="79"/>
      <c r="AA11" s="127"/>
      <c r="AB11" s="79"/>
      <c r="AC11" s="127"/>
      <c r="AD11" s="79"/>
    </row>
    <row r="12" spans="1:30" s="19" customFormat="1" ht="149.25" customHeight="1" x14ac:dyDescent="0.25">
      <c r="A12" s="29">
        <v>3</v>
      </c>
      <c r="B12" s="22" t="s">
        <v>302</v>
      </c>
      <c r="C12" s="28" t="s">
        <v>303</v>
      </c>
      <c r="D12" s="22"/>
      <c r="E12" s="22" t="s">
        <v>304</v>
      </c>
      <c r="F12" s="23" t="s">
        <v>15</v>
      </c>
      <c r="G12" s="22">
        <v>3</v>
      </c>
      <c r="H12" s="22">
        <v>3</v>
      </c>
      <c r="I12" s="26" t="str">
        <f>INDEX([8]Listas!$L$4:$P$8,G12,H12)</f>
        <v>ALTA</v>
      </c>
      <c r="J12" s="27" t="s">
        <v>305</v>
      </c>
      <c r="K12" s="25" t="s">
        <v>13</v>
      </c>
      <c r="L12" s="25" t="str">
        <f>IF('[8]Evaluación de Controles'!F32="X","Probabilidad",IF('[8]Evaluación de Controles'!H32="X","Impacto",))</f>
        <v>Probabilidad</v>
      </c>
      <c r="M12" s="22">
        <f>'[8]Evaluación de Controles'!X32</f>
        <v>40</v>
      </c>
      <c r="N12" s="22">
        <f>IF('[8]Evaluación de Controles'!F32="X",IF(M12&gt;75,IF(G12&gt;2,G12-2,IF(G12&gt;1,G12-1,G12)),IF(M12&gt;50,IF(G12&gt;1,G12-1,G12),G12)),G12)</f>
        <v>3</v>
      </c>
      <c r="O12" s="22">
        <f>IF('[8]Evaluación de Controles'!H32="X",IF(M12&gt;75,IF(H12&gt;2,H12-2,IF(H12&gt;1,H12-1,H12)),IF(M12&gt;50,IF(H12&gt;1,H12-1,H12),H12)),H12)</f>
        <v>3</v>
      </c>
      <c r="P12" s="26" t="str">
        <f>INDEX([8]Listas!$L$4:$P$8,N12,O12)</f>
        <v>ALTA</v>
      </c>
      <c r="Q12" s="25" t="s">
        <v>144</v>
      </c>
      <c r="R12" s="24" t="s">
        <v>306</v>
      </c>
      <c r="S12" s="23" t="s">
        <v>276</v>
      </c>
      <c r="T12" s="22" t="s">
        <v>307</v>
      </c>
      <c r="U12" s="22" t="s">
        <v>308</v>
      </c>
      <c r="V12" s="22" t="s">
        <v>309</v>
      </c>
      <c r="W12" s="127"/>
      <c r="X12" s="79"/>
      <c r="Y12" s="127"/>
      <c r="Z12" s="79"/>
      <c r="AA12" s="127"/>
      <c r="AB12" s="79"/>
      <c r="AC12" s="127"/>
      <c r="AD12" s="79"/>
    </row>
    <row r="13" spans="1:30" s="19" customFormat="1" ht="178.5" customHeight="1" x14ac:dyDescent="0.25">
      <c r="A13" s="29">
        <v>4</v>
      </c>
      <c r="B13" s="22" t="s">
        <v>310</v>
      </c>
      <c r="C13" s="28" t="s">
        <v>311</v>
      </c>
      <c r="D13" s="22"/>
      <c r="E13" s="22" t="s">
        <v>312</v>
      </c>
      <c r="F13" s="23" t="s">
        <v>15</v>
      </c>
      <c r="G13" s="22">
        <v>3</v>
      </c>
      <c r="H13" s="22">
        <v>2</v>
      </c>
      <c r="I13" s="26" t="str">
        <f>INDEX([8]Listas!$L$4:$P$8,G13,H13)</f>
        <v>MODERADA</v>
      </c>
      <c r="J13" s="27" t="s">
        <v>313</v>
      </c>
      <c r="K13" s="25" t="s">
        <v>13</v>
      </c>
      <c r="L13" s="25" t="str">
        <f>IF('[8]Evaluación de Controles'!F33="X","Probabilidad",IF('[8]Evaluación de Controles'!H33="X","Impacto",))</f>
        <v>Probabilidad</v>
      </c>
      <c r="M13" s="22">
        <f>'[8]Evaluación de Controles'!X33</f>
        <v>40</v>
      </c>
      <c r="N13" s="22">
        <f>IF('[8]Evaluación de Controles'!F33="X",IF(M13&gt;75,IF(G13&gt;2,G13-2,IF(G13&gt;1,G13-1,G13)),IF(M13&gt;50,IF(G13&gt;1,G13-1,G13),G13)),G13)</f>
        <v>3</v>
      </c>
      <c r="O13" s="22">
        <f>IF('[8]Evaluación de Controles'!H33="X",IF(M13&gt;75,IF(H13&gt;2,H13-2,IF(H13&gt;1,H13-1,H13)),IF(M13&gt;50,IF(H13&gt;1,H13-1,H13),H13)),H13)</f>
        <v>2</v>
      </c>
      <c r="P13" s="26" t="str">
        <f>INDEX([8]Listas!$L$4:$P$8,N13,O13)</f>
        <v>MODERADA</v>
      </c>
      <c r="Q13" s="25" t="s">
        <v>144</v>
      </c>
      <c r="R13" s="24" t="s">
        <v>314</v>
      </c>
      <c r="S13" s="23" t="s">
        <v>191</v>
      </c>
      <c r="T13" s="22" t="s">
        <v>307</v>
      </c>
      <c r="U13" s="22" t="s">
        <v>315</v>
      </c>
      <c r="V13" s="22" t="s">
        <v>309</v>
      </c>
      <c r="W13" s="127"/>
      <c r="X13" s="79"/>
      <c r="Y13" s="127"/>
      <c r="Z13" s="79"/>
      <c r="AA13" s="127"/>
      <c r="AB13" s="79"/>
      <c r="AC13" s="127"/>
      <c r="AD13" s="79"/>
    </row>
    <row r="14" spans="1:30" x14ac:dyDescent="0.2">
      <c r="D14" s="7"/>
      <c r="P14" s="1"/>
      <c r="Q14" s="1"/>
      <c r="V14" s="1"/>
      <c r="W14" s="1"/>
      <c r="Y14" s="1"/>
    </row>
    <row r="15" spans="1:30" x14ac:dyDescent="0.2">
      <c r="D15" s="7"/>
      <c r="G15" s="256" t="s">
        <v>6</v>
      </c>
      <c r="H15" s="256"/>
      <c r="I15" s="10">
        <f>COUNTIF(I10:I13,"BAJA")</f>
        <v>1</v>
      </c>
      <c r="J15" s="1"/>
      <c r="K15" s="1"/>
      <c r="N15" s="256" t="s">
        <v>6</v>
      </c>
      <c r="O15" s="256"/>
      <c r="P15" s="10">
        <f>COUNTIF(P10:P13,"BAJA")</f>
        <v>1</v>
      </c>
      <c r="Q15" s="1"/>
      <c r="V15" s="1"/>
      <c r="W15" s="1"/>
      <c r="Y15" s="1"/>
    </row>
    <row r="16" spans="1:30" x14ac:dyDescent="0.2">
      <c r="D16" s="7"/>
      <c r="G16" s="256" t="s">
        <v>5</v>
      </c>
      <c r="H16" s="256"/>
      <c r="I16" s="10">
        <f>COUNTIF(I10:I13,"MODERADA")</f>
        <v>1</v>
      </c>
      <c r="J16" s="1"/>
      <c r="K16" s="1"/>
      <c r="N16" s="256" t="s">
        <v>5</v>
      </c>
      <c r="O16" s="256"/>
      <c r="P16" s="10">
        <f>COUNTIF(P10:P13,"MODERADA")</f>
        <v>2</v>
      </c>
      <c r="Q16" s="1"/>
      <c r="V16" s="1"/>
      <c r="W16" s="1"/>
      <c r="Y16" s="1"/>
    </row>
    <row r="17" spans="2:25" x14ac:dyDescent="0.2">
      <c r="B17" s="15"/>
      <c r="D17" s="7"/>
      <c r="E17" s="15"/>
      <c r="G17" s="256" t="s">
        <v>4</v>
      </c>
      <c r="H17" s="256"/>
      <c r="I17" s="10">
        <f>COUNTIF(I10:I13,"ALTA")</f>
        <v>2</v>
      </c>
      <c r="J17" s="1"/>
      <c r="K17" s="1"/>
      <c r="N17" s="256" t="s">
        <v>4</v>
      </c>
      <c r="O17" s="256"/>
      <c r="P17" s="10">
        <f>COUNTIF(P10:P13,"ALTA")</f>
        <v>1</v>
      </c>
      <c r="Q17" s="1"/>
      <c r="V17" s="1"/>
      <c r="W17" s="1"/>
      <c r="Y17" s="1"/>
    </row>
    <row r="18" spans="2:25" ht="15.75" x14ac:dyDescent="0.2">
      <c r="B18" s="14" t="s">
        <v>3</v>
      </c>
      <c r="D18" s="7"/>
      <c r="E18" s="13" t="s">
        <v>2</v>
      </c>
      <c r="G18" s="256" t="s">
        <v>1</v>
      </c>
      <c r="H18" s="256"/>
      <c r="I18" s="10">
        <f>COUNTIF(I10:I13,"EXTREMA")</f>
        <v>0</v>
      </c>
      <c r="J18" s="1"/>
      <c r="K18" s="1"/>
      <c r="N18" s="256" t="s">
        <v>1</v>
      </c>
      <c r="O18" s="256"/>
      <c r="P18" s="10">
        <f>COUNTIF(P10:P13,"EXTREMA")</f>
        <v>0</v>
      </c>
      <c r="Q18" s="1"/>
      <c r="V18" s="1"/>
      <c r="W18" s="1"/>
      <c r="Y18" s="1"/>
    </row>
    <row r="19" spans="2:25" x14ac:dyDescent="0.2">
      <c r="I19" s="1"/>
      <c r="J19" s="1"/>
      <c r="K19" s="1"/>
      <c r="P19" s="1"/>
      <c r="Q19" s="1"/>
      <c r="V19" s="1"/>
      <c r="W19" s="1"/>
      <c r="Y19" s="1"/>
    </row>
    <row r="20" spans="2:25" ht="15.75" x14ac:dyDescent="0.2">
      <c r="B20" s="6"/>
      <c r="C20" s="5"/>
      <c r="D20" s="7"/>
      <c r="I20" s="1"/>
      <c r="J20" s="1"/>
      <c r="K20" s="1"/>
      <c r="P20" s="1"/>
      <c r="Q20" s="1"/>
      <c r="V20" s="1"/>
      <c r="W20" s="1"/>
      <c r="Y20" s="1"/>
    </row>
    <row r="21" spans="2:25" x14ac:dyDescent="0.2">
      <c r="D21" s="7"/>
      <c r="I21" s="1"/>
      <c r="J21" s="1"/>
      <c r="K21" s="1"/>
      <c r="P21" s="1"/>
      <c r="Q21" s="1"/>
      <c r="V21" s="1"/>
      <c r="W21" s="1"/>
      <c r="Y21" s="1"/>
    </row>
    <row r="22" spans="2:25" x14ac:dyDescent="0.2">
      <c r="D22" s="7"/>
      <c r="I22" s="1"/>
      <c r="J22" s="1"/>
      <c r="K22" s="1"/>
      <c r="P22" s="1"/>
      <c r="Q22" s="1"/>
      <c r="V22" s="1"/>
      <c r="W22" s="1"/>
      <c r="Y22" s="1"/>
    </row>
    <row r="23" spans="2:25" x14ac:dyDescent="0.2">
      <c r="D23" s="7"/>
      <c r="I23" s="1"/>
      <c r="J23" s="1"/>
      <c r="K23" s="1"/>
      <c r="P23" s="1"/>
      <c r="Q23" s="1"/>
      <c r="V23" s="1"/>
      <c r="W23" s="1"/>
      <c r="Y23" s="1"/>
    </row>
    <row r="24" spans="2:25" x14ac:dyDescent="0.2">
      <c r="D24" s="7"/>
      <c r="I24" s="1"/>
      <c r="J24" s="1"/>
      <c r="K24" s="1"/>
      <c r="P24" s="1"/>
      <c r="Q24" s="1"/>
      <c r="V24" s="1"/>
      <c r="W24" s="1"/>
      <c r="Y24" s="1"/>
    </row>
    <row r="25" spans="2:25" x14ac:dyDescent="0.2">
      <c r="D25" s="7"/>
      <c r="I25" s="1"/>
      <c r="J25" s="1"/>
      <c r="K25" s="1"/>
      <c r="P25" s="1"/>
      <c r="Q25" s="1"/>
      <c r="V25" s="1"/>
      <c r="W25" s="1"/>
      <c r="Y25" s="1"/>
    </row>
    <row r="26" spans="2:25" x14ac:dyDescent="0.2">
      <c r="D26" s="7"/>
      <c r="I26" s="1"/>
      <c r="J26" s="1"/>
      <c r="K26" s="1"/>
      <c r="P26" s="1"/>
      <c r="Q26" s="1"/>
      <c r="V26" s="1"/>
      <c r="W26" s="1"/>
      <c r="Y26" s="1"/>
    </row>
    <row r="27" spans="2:25" x14ac:dyDescent="0.2">
      <c r="D27" s="7"/>
      <c r="I27" s="1"/>
      <c r="J27" s="1"/>
      <c r="K27" s="1"/>
      <c r="P27" s="1"/>
      <c r="Q27" s="1"/>
      <c r="V27" s="1"/>
      <c r="W27" s="1"/>
      <c r="Y27" s="1"/>
    </row>
    <row r="28" spans="2:25" x14ac:dyDescent="0.2">
      <c r="D28" s="7"/>
      <c r="I28" s="1"/>
      <c r="J28" s="1"/>
      <c r="K28" s="1"/>
      <c r="P28" s="1"/>
      <c r="Q28" s="1"/>
      <c r="V28" s="1"/>
      <c r="W28" s="1"/>
      <c r="Y28" s="1"/>
    </row>
    <row r="29" spans="2:25" x14ac:dyDescent="0.2">
      <c r="D29" s="7"/>
      <c r="I29" s="1"/>
      <c r="J29" s="1"/>
      <c r="K29" s="1"/>
      <c r="P29" s="1"/>
      <c r="Q29" s="1"/>
      <c r="V29" s="1"/>
      <c r="W29" s="1"/>
      <c r="Y29" s="1"/>
    </row>
    <row r="30" spans="2:25" x14ac:dyDescent="0.2">
      <c r="D30" s="7"/>
      <c r="I30" s="1"/>
      <c r="J30" s="1"/>
      <c r="K30" s="1"/>
      <c r="P30" s="1"/>
      <c r="Q30" s="1"/>
      <c r="V30" s="1"/>
      <c r="W30" s="1"/>
      <c r="Y30" s="1"/>
    </row>
    <row r="31" spans="2:25" x14ac:dyDescent="0.2">
      <c r="D31" s="7"/>
      <c r="I31" s="1"/>
      <c r="J31" s="1"/>
      <c r="K31" s="1"/>
      <c r="P31" s="1"/>
      <c r="Q31" s="1"/>
      <c r="V31" s="1"/>
      <c r="W31" s="1"/>
      <c r="Y31" s="1"/>
    </row>
    <row r="32" spans="2:25" x14ac:dyDescent="0.2">
      <c r="D32" s="7"/>
      <c r="I32" s="1"/>
      <c r="J32" s="1"/>
      <c r="K32" s="1"/>
      <c r="P32" s="1"/>
      <c r="Q32" s="1"/>
      <c r="V32" s="1"/>
      <c r="W32" s="1"/>
      <c r="Y32" s="1"/>
    </row>
    <row r="33" spans="4:25" x14ac:dyDescent="0.2">
      <c r="D33" s="7"/>
      <c r="I33" s="1"/>
      <c r="J33" s="1"/>
      <c r="K33" s="1"/>
      <c r="P33" s="1"/>
      <c r="Q33" s="1"/>
      <c r="V33" s="1"/>
      <c r="W33" s="1"/>
      <c r="Y33" s="1"/>
    </row>
    <row r="34" spans="4:25" x14ac:dyDescent="0.2">
      <c r="D34" s="7"/>
      <c r="I34" s="1"/>
      <c r="J34" s="1"/>
      <c r="K34" s="1"/>
      <c r="P34" s="1"/>
      <c r="Q34" s="1"/>
      <c r="V34" s="1"/>
      <c r="W34" s="1"/>
      <c r="Y34" s="1"/>
    </row>
    <row r="35" spans="4:25" x14ac:dyDescent="0.2">
      <c r="D35" s="7"/>
      <c r="I35" s="1"/>
      <c r="J35" s="1"/>
      <c r="K35" s="1"/>
      <c r="P35" s="1"/>
      <c r="Q35" s="1"/>
      <c r="V35" s="1"/>
      <c r="W35" s="1"/>
      <c r="Y35" s="1"/>
    </row>
    <row r="36" spans="4:25" x14ac:dyDescent="0.2">
      <c r="D36" s="7"/>
      <c r="I36" s="1"/>
      <c r="J36" s="1"/>
      <c r="K36" s="1"/>
      <c r="P36" s="1"/>
      <c r="Q36" s="1"/>
      <c r="V36" s="1"/>
      <c r="W36" s="1"/>
      <c r="Y36" s="1"/>
    </row>
    <row r="37" spans="4:25" x14ac:dyDescent="0.2">
      <c r="D37" s="7"/>
      <c r="I37" s="1"/>
      <c r="J37" s="1"/>
      <c r="K37" s="1"/>
      <c r="P37" s="1"/>
      <c r="Q37" s="1"/>
      <c r="V37" s="1"/>
      <c r="W37" s="1"/>
      <c r="Y37" s="1"/>
    </row>
    <row r="38" spans="4:25" x14ac:dyDescent="0.2">
      <c r="D38" s="7"/>
      <c r="I38" s="1"/>
      <c r="J38" s="1"/>
      <c r="K38" s="1"/>
      <c r="P38" s="1"/>
      <c r="Q38" s="1"/>
      <c r="V38" s="1"/>
      <c r="W38" s="1"/>
      <c r="Y38" s="1"/>
    </row>
  </sheetData>
  <mergeCells count="37">
    <mergeCell ref="G16:H16"/>
    <mergeCell ref="N16:O16"/>
    <mergeCell ref="G17:H17"/>
    <mergeCell ref="N17:O17"/>
    <mergeCell ref="G18:H18"/>
    <mergeCell ref="N18:O18"/>
    <mergeCell ref="W7:X7"/>
    <mergeCell ref="Y7:Z7"/>
    <mergeCell ref="AA7:AB7"/>
    <mergeCell ref="AC7:AD7"/>
    <mergeCell ref="G15:H15"/>
    <mergeCell ref="N15:O15"/>
    <mergeCell ref="Q7:Q8"/>
    <mergeCell ref="R7:R8"/>
    <mergeCell ref="S7:S8"/>
    <mergeCell ref="G7:H7"/>
    <mergeCell ref="T7:T8"/>
    <mergeCell ref="U7:U8"/>
    <mergeCell ref="V7:V8"/>
    <mergeCell ref="I7:I8"/>
    <mergeCell ref="J7:J8"/>
    <mergeCell ref="K7:L7"/>
    <mergeCell ref="M7:M8"/>
    <mergeCell ref="N7:O7"/>
    <mergeCell ref="P7:P8"/>
    <mergeCell ref="B7:B8"/>
    <mergeCell ref="C7:C8"/>
    <mergeCell ref="D7:D8"/>
    <mergeCell ref="E7:E8"/>
    <mergeCell ref="F7:F8"/>
    <mergeCell ref="B1:C3"/>
    <mergeCell ref="E1:R2"/>
    <mergeCell ref="S1:U1"/>
    <mergeCell ref="V1:Y3"/>
    <mergeCell ref="S2:U2"/>
    <mergeCell ref="E3:R3"/>
    <mergeCell ref="S3:U3"/>
  </mergeCells>
  <conditionalFormatting sqref="I14:I1048576 P14:P1048576 I6 P6">
    <cfRule type="cellIs" dxfId="307" priority="72" operator="equal">
      <formula>"BAJA"</formula>
    </cfRule>
  </conditionalFormatting>
  <conditionalFormatting sqref="I14:I1048576 P14:P1048576 I6 P6">
    <cfRule type="cellIs" dxfId="306" priority="69" operator="equal">
      <formula>"EXTREMA"</formula>
    </cfRule>
    <cfRule type="cellIs" dxfId="305" priority="70" operator="equal">
      <formula>"ALTA"</formula>
    </cfRule>
    <cfRule type="cellIs" dxfId="304" priority="71" operator="equal">
      <formula>"MODERADA"</formula>
    </cfRule>
  </conditionalFormatting>
  <conditionalFormatting sqref="F14:G1048576 G13:H13 G10:H11 F6:G6 N6:O6 N14:O1048576">
    <cfRule type="colorScale" priority="68">
      <colorScale>
        <cfvo type="num" val="1"/>
        <cfvo type="num" val="3"/>
        <cfvo type="num" val="5"/>
        <color theme="6" tint="-0.499984740745262"/>
        <color rgb="FFFFFF00"/>
        <color rgb="FFC00000"/>
      </colorScale>
    </cfRule>
  </conditionalFormatting>
  <conditionalFormatting sqref="I15:I18">
    <cfRule type="cellIs" dxfId="303" priority="67" operator="equal">
      <formula>"BAJA"</formula>
    </cfRule>
  </conditionalFormatting>
  <conditionalFormatting sqref="I15:I18">
    <cfRule type="cellIs" dxfId="302" priority="64" operator="equal">
      <formula>"EXTREMA"</formula>
    </cfRule>
    <cfRule type="cellIs" dxfId="301" priority="65" operator="equal">
      <formula>"ALTA"</formula>
    </cfRule>
    <cfRule type="cellIs" dxfId="300" priority="66" operator="equal">
      <formula>"MODERADA"</formula>
    </cfRule>
  </conditionalFormatting>
  <conditionalFormatting sqref="G15:G18">
    <cfRule type="colorScale" priority="63">
      <colorScale>
        <cfvo type="num" val="1"/>
        <cfvo type="num" val="3"/>
        <cfvo type="num" val="5"/>
        <color theme="6" tint="-0.499984740745262"/>
        <color rgb="FFFFFF00"/>
        <color rgb="FFC00000"/>
      </colorScale>
    </cfRule>
  </conditionalFormatting>
  <conditionalFormatting sqref="I15:I18">
    <cfRule type="cellIs" dxfId="299" priority="62" operator="equal">
      <formula>"BAJA"</formula>
    </cfRule>
  </conditionalFormatting>
  <conditionalFormatting sqref="I15:I18">
    <cfRule type="cellIs" dxfId="298" priority="59" operator="equal">
      <formula>"EXTREMA"</formula>
    </cfRule>
    <cfRule type="cellIs" dxfId="297" priority="60" operator="equal">
      <formula>"ALTA"</formula>
    </cfRule>
    <cfRule type="cellIs" dxfId="296" priority="61" operator="equal">
      <formula>"MODERADA"</formula>
    </cfRule>
  </conditionalFormatting>
  <conditionalFormatting sqref="G15:G18">
    <cfRule type="colorScale" priority="58">
      <colorScale>
        <cfvo type="num" val="1"/>
        <cfvo type="num" val="3"/>
        <cfvo type="num" val="5"/>
        <color theme="6" tint="-0.499984740745262"/>
        <color rgb="FFFFFF00"/>
        <color rgb="FFC00000"/>
      </colorScale>
    </cfRule>
  </conditionalFormatting>
  <conditionalFormatting sqref="I15:I18">
    <cfRule type="cellIs" dxfId="295" priority="57" operator="equal">
      <formula>"BAJA"</formula>
    </cfRule>
  </conditionalFormatting>
  <conditionalFormatting sqref="I15:I18">
    <cfRule type="cellIs" dxfId="294" priority="54" operator="equal">
      <formula>"EXTREMA"</formula>
    </cfRule>
    <cfRule type="cellIs" dxfId="293" priority="55" operator="equal">
      <formula>"ALTA"</formula>
    </cfRule>
    <cfRule type="cellIs" dxfId="292" priority="56" operator="equal">
      <formula>"MODERADA"</formula>
    </cfRule>
  </conditionalFormatting>
  <conditionalFormatting sqref="G15:G18">
    <cfRule type="colorScale" priority="53">
      <colorScale>
        <cfvo type="num" val="1"/>
        <cfvo type="num" val="3"/>
        <cfvo type="num" val="5"/>
        <color theme="6" tint="-0.499984740745262"/>
        <color rgb="FFFFFF00"/>
        <color rgb="FFC00000"/>
      </colorScale>
    </cfRule>
  </conditionalFormatting>
  <conditionalFormatting sqref="I15:I18">
    <cfRule type="cellIs" dxfId="291" priority="52" operator="equal">
      <formula>"BAJA"</formula>
    </cfRule>
  </conditionalFormatting>
  <conditionalFormatting sqref="I15:I18">
    <cfRule type="cellIs" dxfId="290" priority="49" operator="equal">
      <formula>"EXTREMA"</formula>
    </cfRule>
    <cfRule type="cellIs" dxfId="289" priority="50" operator="equal">
      <formula>"ALTA"</formula>
    </cfRule>
    <cfRule type="cellIs" dxfId="288" priority="51" operator="equal">
      <formula>"MODERADA"</formula>
    </cfRule>
  </conditionalFormatting>
  <conditionalFormatting sqref="P15:P18">
    <cfRule type="cellIs" dxfId="287" priority="48" operator="equal">
      <formula>"BAJA"</formula>
    </cfRule>
  </conditionalFormatting>
  <conditionalFormatting sqref="P15:P18">
    <cfRule type="cellIs" dxfId="286" priority="45" operator="equal">
      <formula>"EXTREMA"</formula>
    </cfRule>
    <cfRule type="cellIs" dxfId="285" priority="46" operator="equal">
      <formula>"ALTA"</formula>
    </cfRule>
    <cfRule type="cellIs" dxfId="284" priority="47" operator="equal">
      <formula>"MODERADA"</formula>
    </cfRule>
  </conditionalFormatting>
  <conditionalFormatting sqref="N15:N18">
    <cfRule type="colorScale" priority="44">
      <colorScale>
        <cfvo type="num" val="1"/>
        <cfvo type="num" val="3"/>
        <cfvo type="num" val="5"/>
        <color theme="6" tint="-0.499984740745262"/>
        <color rgb="FFFFFF00"/>
        <color rgb="FFC00000"/>
      </colorScale>
    </cfRule>
  </conditionalFormatting>
  <conditionalFormatting sqref="P15:P18">
    <cfRule type="cellIs" dxfId="283" priority="43" operator="equal">
      <formula>"BAJA"</formula>
    </cfRule>
  </conditionalFormatting>
  <conditionalFormatting sqref="P15:P18">
    <cfRule type="cellIs" dxfId="282" priority="40" operator="equal">
      <formula>"EXTREMA"</formula>
    </cfRule>
    <cfRule type="cellIs" dxfId="281" priority="41" operator="equal">
      <formula>"ALTA"</formula>
    </cfRule>
    <cfRule type="cellIs" dxfId="280" priority="42" operator="equal">
      <formula>"MODERADA"</formula>
    </cfRule>
  </conditionalFormatting>
  <conditionalFormatting sqref="N15:N18">
    <cfRule type="colorScale" priority="39">
      <colorScale>
        <cfvo type="num" val="1"/>
        <cfvo type="num" val="3"/>
        <cfvo type="num" val="5"/>
        <color theme="6" tint="-0.499984740745262"/>
        <color rgb="FFFFFF00"/>
        <color rgb="FFC00000"/>
      </colorScale>
    </cfRule>
  </conditionalFormatting>
  <conditionalFormatting sqref="P15:P18">
    <cfRule type="cellIs" dxfId="279" priority="38" operator="equal">
      <formula>"BAJA"</formula>
    </cfRule>
  </conditionalFormatting>
  <conditionalFormatting sqref="P15:P18">
    <cfRule type="cellIs" dxfId="278" priority="35" operator="equal">
      <formula>"EXTREMA"</formula>
    </cfRule>
    <cfRule type="cellIs" dxfId="277" priority="36" operator="equal">
      <formula>"ALTA"</formula>
    </cfRule>
    <cfRule type="cellIs" dxfId="276" priority="37" operator="equal">
      <formula>"MODERADA"</formula>
    </cfRule>
  </conditionalFormatting>
  <conditionalFormatting sqref="N15:N18">
    <cfRule type="colorScale" priority="34">
      <colorScale>
        <cfvo type="num" val="1"/>
        <cfvo type="num" val="3"/>
        <cfvo type="num" val="5"/>
        <color theme="6" tint="-0.499984740745262"/>
        <color rgb="FFFFFF00"/>
        <color rgb="FFC00000"/>
      </colorScale>
    </cfRule>
  </conditionalFormatting>
  <conditionalFormatting sqref="P15:P18">
    <cfRule type="cellIs" dxfId="275" priority="33" operator="equal">
      <formula>"BAJA"</formula>
    </cfRule>
  </conditionalFormatting>
  <conditionalFormatting sqref="P15:P18">
    <cfRule type="cellIs" dxfId="274" priority="30" operator="equal">
      <formula>"EXTREMA"</formula>
    </cfRule>
    <cfRule type="cellIs" dxfId="273" priority="31" operator="equal">
      <formula>"ALTA"</formula>
    </cfRule>
    <cfRule type="cellIs" dxfId="272" priority="32" operator="equal">
      <formula>"MODERADA"</formula>
    </cfRule>
  </conditionalFormatting>
  <conditionalFormatting sqref="I13 I10:I11">
    <cfRule type="cellIs" dxfId="271" priority="26" operator="equal">
      <formula>"EXTREMA"</formula>
    </cfRule>
    <cfRule type="cellIs" dxfId="270" priority="27" operator="equal">
      <formula>"ALTA"</formula>
    </cfRule>
    <cfRule type="cellIs" dxfId="269" priority="28" operator="equal">
      <formula>"MODERADA"</formula>
    </cfRule>
    <cfRule type="cellIs" dxfId="268" priority="29" operator="equal">
      <formula>"BAJA"</formula>
    </cfRule>
  </conditionalFormatting>
  <conditionalFormatting sqref="P10:P13">
    <cfRule type="cellIs" dxfId="267" priority="22" operator="equal">
      <formula>"EXTREMA"</formula>
    </cfRule>
    <cfRule type="cellIs" dxfId="266" priority="23" operator="equal">
      <formula>"ALTA"</formula>
    </cfRule>
    <cfRule type="cellIs" dxfId="265" priority="24" operator="equal">
      <formula>"MODERADA"</formula>
    </cfRule>
    <cfRule type="cellIs" dxfId="264" priority="25" operator="equal">
      <formula>"BAJA"</formula>
    </cfRule>
  </conditionalFormatting>
  <conditionalFormatting sqref="N10:O13">
    <cfRule type="colorScale" priority="21">
      <colorScale>
        <cfvo type="num" val="1"/>
        <cfvo type="num" val="3"/>
        <cfvo type="num" val="5"/>
        <color theme="6" tint="-0.499984740745262"/>
        <color rgb="FFFFFF00"/>
        <color rgb="FFC00000"/>
      </colorScale>
    </cfRule>
  </conditionalFormatting>
  <conditionalFormatting sqref="G12:H12">
    <cfRule type="colorScale" priority="20">
      <colorScale>
        <cfvo type="num" val="1"/>
        <cfvo type="num" val="3"/>
        <cfvo type="num" val="5"/>
        <color theme="6" tint="-0.499984740745262"/>
        <color rgb="FFFFFF00"/>
        <color rgb="FFC00000"/>
      </colorScale>
    </cfRule>
  </conditionalFormatting>
  <conditionalFormatting sqref="I12">
    <cfRule type="cellIs" dxfId="263" priority="16" operator="equal">
      <formula>"EXTREMA"</formula>
    </cfRule>
    <cfRule type="cellIs" dxfId="262" priority="17" operator="equal">
      <formula>"ALTA"</formula>
    </cfRule>
    <cfRule type="cellIs" dxfId="261" priority="18" operator="equal">
      <formula>"MODERADA"</formula>
    </cfRule>
    <cfRule type="cellIs" dxfId="260" priority="19" operator="equal">
      <formula>"BAJA"</formula>
    </cfRule>
  </conditionalFormatting>
  <conditionalFormatting sqref="I7:I8 P7:P8">
    <cfRule type="cellIs" dxfId="259" priority="15" operator="equal">
      <formula>"BAJA"</formula>
    </cfRule>
  </conditionalFormatting>
  <conditionalFormatting sqref="I7:I8 P7:P8">
    <cfRule type="cellIs" dxfId="258" priority="12" operator="equal">
      <formula>"EXTREMA"</formula>
    </cfRule>
    <cfRule type="cellIs" dxfId="257" priority="13" operator="equal">
      <formula>"ALTA"</formula>
    </cfRule>
    <cfRule type="cellIs" dxfId="256" priority="14" operator="equal">
      <formula>"MODERADA"</formula>
    </cfRule>
  </conditionalFormatting>
  <conditionalFormatting sqref="G7:H8 N7:O8">
    <cfRule type="colorScale" priority="11">
      <colorScale>
        <cfvo type="num" val="1"/>
        <cfvo type="num" val="3"/>
        <cfvo type="num" val="5"/>
        <color theme="6" tint="-0.499984740745262"/>
        <color rgb="FFFFFF00"/>
        <color rgb="FFC00000"/>
      </colorScale>
    </cfRule>
  </conditionalFormatting>
  <conditionalFormatting sqref="G9:H9">
    <cfRule type="colorScale" priority="10">
      <colorScale>
        <cfvo type="num" val="1"/>
        <cfvo type="num" val="3"/>
        <cfvo type="num" val="5"/>
        <color theme="6" tint="-0.499984740745262"/>
        <color rgb="FFFFFF00"/>
        <color rgb="FFC00000"/>
      </colorScale>
    </cfRule>
  </conditionalFormatting>
  <conditionalFormatting sqref="I9">
    <cfRule type="cellIs" dxfId="255" priority="6" operator="equal">
      <formula>"EXTREMA"</formula>
    </cfRule>
    <cfRule type="cellIs" dxfId="254" priority="7" operator="equal">
      <formula>"ALTA"</formula>
    </cfRule>
    <cfRule type="cellIs" dxfId="253" priority="8" operator="equal">
      <formula>"MODERADA"</formula>
    </cfRule>
    <cfRule type="cellIs" dxfId="252" priority="9" operator="equal">
      <formula>"BAJA"</formula>
    </cfRule>
  </conditionalFormatting>
  <conditionalFormatting sqref="P9">
    <cfRule type="cellIs" dxfId="251" priority="2" operator="equal">
      <formula>"EXTREMA"</formula>
    </cfRule>
    <cfRule type="cellIs" dxfId="250" priority="3" operator="equal">
      <formula>"ALTA"</formula>
    </cfRule>
    <cfRule type="cellIs" dxfId="249" priority="4" operator="equal">
      <formula>"MODERADA"</formula>
    </cfRule>
    <cfRule type="cellIs" dxfId="248" priority="5" operator="equal">
      <formula>"BAJA"</formula>
    </cfRule>
  </conditionalFormatting>
  <conditionalFormatting sqref="N9:O9">
    <cfRule type="colorScale" priority="1">
      <colorScale>
        <cfvo type="num" val="1"/>
        <cfvo type="num" val="3"/>
        <cfvo type="num" val="5"/>
        <color theme="6" tint="-0.499984740745262"/>
        <color rgb="FFFFFF00"/>
        <color rgb="FFC00000"/>
      </colorScale>
    </cfRule>
  </conditionalFormatting>
  <printOptions horizontalCentered="1"/>
  <pageMargins left="1.1023622047244095" right="0.19685039370078741" top="0.74803149606299213" bottom="0.19685039370078741" header="0.31496062992125984" footer="0.31496062992125984"/>
  <pageSetup paperSize="5" scale="72" fitToHeight="9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autoPageBreaks="0" fitToPage="1"/>
  </sheetPr>
  <dimension ref="A1:Y54"/>
  <sheetViews>
    <sheetView zoomScale="70" zoomScaleNormal="70" workbookViewId="0">
      <selection activeCell="L11" sqref="L11"/>
    </sheetView>
  </sheetViews>
  <sheetFormatPr baseColWidth="10" defaultColWidth="11.42578125" defaultRowHeight="12" x14ac:dyDescent="0.2"/>
  <cols>
    <col min="1" max="1" width="4.7109375" style="1" customWidth="1"/>
    <col min="2" max="3" width="21.7109375" style="1" customWidth="1"/>
    <col min="4" max="4" width="21.7109375" style="1" hidden="1" customWidth="1"/>
    <col min="5" max="5" width="26.42578125" style="1" customWidth="1"/>
    <col min="6" max="8" width="6.7109375" style="1" customWidth="1"/>
    <col min="9" max="9" width="6.7109375" style="3" customWidth="1"/>
    <col min="10" max="10" width="25.85546875" style="4" customWidth="1"/>
    <col min="11" max="11" width="6.7109375" style="4" customWidth="1"/>
    <col min="12" max="15" width="6.7109375" style="1" customWidth="1"/>
    <col min="16" max="17" width="6.7109375" style="3" customWidth="1"/>
    <col min="18" max="18" width="24.7109375" style="1" customWidth="1"/>
    <col min="19" max="19" width="6.7109375" style="1" customWidth="1"/>
    <col min="20" max="20" width="22.42578125" style="1" customWidth="1"/>
    <col min="21" max="21" width="16.7109375" style="1" customWidth="1"/>
    <col min="22" max="22" width="25.140625" style="2" customWidth="1"/>
    <col min="23" max="23" width="25.140625" style="2" hidden="1" customWidth="1"/>
    <col min="24" max="24" width="46.28515625" style="1" hidden="1" customWidth="1"/>
    <col min="25" max="25" width="25.140625" style="2" hidden="1" customWidth="1"/>
    <col min="26" max="26" width="53.42578125" style="1" customWidth="1"/>
    <col min="27" max="16384" width="11.42578125" style="1"/>
  </cols>
  <sheetData>
    <row r="1" spans="1:25" ht="21" x14ac:dyDescent="0.35">
      <c r="B1" s="287"/>
      <c r="C1" s="288"/>
      <c r="D1" s="67"/>
      <c r="E1" s="370" t="s">
        <v>69</v>
      </c>
      <c r="F1" s="370"/>
      <c r="G1" s="370"/>
      <c r="H1" s="370"/>
      <c r="I1" s="370"/>
      <c r="J1" s="370"/>
      <c r="K1" s="370"/>
      <c r="L1" s="370"/>
      <c r="M1" s="370"/>
      <c r="N1" s="370"/>
      <c r="O1" s="370"/>
      <c r="P1" s="370"/>
      <c r="Q1" s="370"/>
      <c r="R1" s="370"/>
      <c r="S1" s="293" t="s">
        <v>73</v>
      </c>
      <c r="T1" s="293"/>
      <c r="U1" s="293"/>
      <c r="V1" s="337"/>
      <c r="W1" s="58"/>
      <c r="X1" s="58"/>
      <c r="Y1" s="338"/>
    </row>
    <row r="2" spans="1:25" ht="34.5" customHeight="1" x14ac:dyDescent="0.35">
      <c r="B2" s="289"/>
      <c r="C2" s="290"/>
      <c r="D2" s="66"/>
      <c r="E2" s="350"/>
      <c r="F2" s="350"/>
      <c r="G2" s="350"/>
      <c r="H2" s="350"/>
      <c r="I2" s="350"/>
      <c r="J2" s="350"/>
      <c r="K2" s="350"/>
      <c r="L2" s="350"/>
      <c r="M2" s="350"/>
      <c r="N2" s="350"/>
      <c r="O2" s="350"/>
      <c r="P2" s="350"/>
      <c r="Q2" s="350"/>
      <c r="R2" s="350"/>
      <c r="S2" s="267" t="s">
        <v>70</v>
      </c>
      <c r="T2" s="267"/>
      <c r="U2" s="267"/>
      <c r="V2" s="339"/>
      <c r="W2" s="59"/>
      <c r="X2" s="59"/>
      <c r="Y2" s="340"/>
    </row>
    <row r="3" spans="1:25" ht="42" customHeight="1" thickBot="1" x14ac:dyDescent="0.4">
      <c r="B3" s="291"/>
      <c r="C3" s="292"/>
      <c r="D3" s="68"/>
      <c r="E3" s="371" t="s">
        <v>72</v>
      </c>
      <c r="F3" s="371"/>
      <c r="G3" s="371"/>
      <c r="H3" s="371"/>
      <c r="I3" s="371"/>
      <c r="J3" s="371"/>
      <c r="K3" s="371"/>
      <c r="L3" s="371"/>
      <c r="M3" s="371"/>
      <c r="N3" s="371"/>
      <c r="O3" s="371"/>
      <c r="P3" s="371"/>
      <c r="Q3" s="371"/>
      <c r="R3" s="371"/>
      <c r="S3" s="297" t="s">
        <v>71</v>
      </c>
      <c r="T3" s="297"/>
      <c r="U3" s="297"/>
      <c r="V3" s="341"/>
      <c r="W3" s="60"/>
      <c r="X3" s="60"/>
      <c r="Y3" s="342"/>
    </row>
    <row r="4" spans="1:25" ht="20.25" customHeight="1" x14ac:dyDescent="0.35">
      <c r="D4" s="48"/>
      <c r="E4" s="48"/>
      <c r="F4" s="48"/>
      <c r="G4" s="48"/>
      <c r="H4" s="48"/>
      <c r="I4" s="49"/>
      <c r="J4" s="48"/>
      <c r="K4" s="48"/>
      <c r="L4" s="48"/>
      <c r="M4" s="48"/>
    </row>
    <row r="5" spans="1:25" s="19" customFormat="1" ht="24" customHeight="1" x14ac:dyDescent="0.25">
      <c r="A5" s="45"/>
      <c r="D5" s="326" t="s">
        <v>68</v>
      </c>
      <c r="E5" s="327"/>
      <c r="F5" s="227" t="s">
        <v>210</v>
      </c>
      <c r="G5" s="227"/>
      <c r="H5" s="227"/>
      <c r="I5" s="227"/>
      <c r="J5" s="227"/>
      <c r="K5" s="227"/>
      <c r="L5" s="227"/>
      <c r="M5" s="227"/>
      <c r="N5" s="227"/>
      <c r="O5" s="227"/>
      <c r="P5" s="227"/>
      <c r="Q5" s="227"/>
      <c r="R5" s="228" t="s">
        <v>66</v>
      </c>
      <c r="S5" s="228"/>
      <c r="T5" s="229">
        <v>2021</v>
      </c>
      <c r="U5" s="229"/>
      <c r="V5" s="229"/>
      <c r="W5" s="47"/>
      <c r="Y5" s="47"/>
    </row>
    <row r="6" spans="1:25" s="19" customFormat="1" ht="73.5" customHeight="1" x14ac:dyDescent="0.25">
      <c r="A6" s="45"/>
      <c r="D6" s="326" t="s">
        <v>65</v>
      </c>
      <c r="E6" s="327"/>
      <c r="F6" s="230" t="s">
        <v>211</v>
      </c>
      <c r="G6" s="230"/>
      <c r="H6" s="230"/>
      <c r="I6" s="230"/>
      <c r="J6" s="230"/>
      <c r="K6" s="230"/>
      <c r="L6" s="230"/>
      <c r="M6" s="230"/>
      <c r="N6" s="230"/>
      <c r="O6" s="230"/>
      <c r="P6" s="230"/>
      <c r="Q6" s="230"/>
      <c r="R6" s="230"/>
      <c r="S6" s="230"/>
      <c r="T6" s="230"/>
      <c r="U6" s="230"/>
      <c r="V6" s="230"/>
      <c r="W6" s="57"/>
      <c r="Y6" s="57"/>
    </row>
    <row r="7" spans="1:25" s="19" customFormat="1" ht="15" x14ac:dyDescent="0.25">
      <c r="A7" s="45"/>
      <c r="B7" s="44"/>
      <c r="C7" s="44"/>
      <c r="I7" s="42"/>
      <c r="J7" s="43"/>
      <c r="K7" s="43"/>
      <c r="P7" s="42"/>
      <c r="Q7" s="42"/>
      <c r="V7" s="42"/>
      <c r="W7" s="42"/>
      <c r="Y7" s="42"/>
    </row>
    <row r="8" spans="1:25" s="33" customFormat="1" ht="30" customHeight="1" x14ac:dyDescent="0.25">
      <c r="A8" s="41"/>
      <c r="B8" s="231" t="s">
        <v>63</v>
      </c>
      <c r="C8" s="231" t="s">
        <v>62</v>
      </c>
      <c r="D8" s="231" t="s">
        <v>61</v>
      </c>
      <c r="E8" s="231" t="s">
        <v>60</v>
      </c>
      <c r="F8" s="232" t="s">
        <v>212</v>
      </c>
      <c r="G8" s="231" t="s">
        <v>58</v>
      </c>
      <c r="H8" s="231"/>
      <c r="I8" s="241" t="s">
        <v>53</v>
      </c>
      <c r="J8" s="235" t="s">
        <v>57</v>
      </c>
      <c r="K8" s="237" t="s">
        <v>56</v>
      </c>
      <c r="L8" s="238"/>
      <c r="M8" s="239" t="s">
        <v>55</v>
      </c>
      <c r="N8" s="231" t="s">
        <v>54</v>
      </c>
      <c r="O8" s="231"/>
      <c r="P8" s="241" t="s">
        <v>53</v>
      </c>
      <c r="Q8" s="232" t="s">
        <v>52</v>
      </c>
      <c r="R8" s="231" t="s">
        <v>51</v>
      </c>
      <c r="S8" s="255" t="s">
        <v>50</v>
      </c>
      <c r="T8" s="231" t="s">
        <v>213</v>
      </c>
      <c r="U8" s="235" t="s">
        <v>48</v>
      </c>
      <c r="V8" s="231" t="s">
        <v>47</v>
      </c>
      <c r="W8" s="279" t="s">
        <v>280</v>
      </c>
      <c r="X8" s="280"/>
    </row>
    <row r="9" spans="1:25" s="33" customFormat="1" ht="88.5" customHeight="1" x14ac:dyDescent="0.25">
      <c r="A9" s="41"/>
      <c r="B9" s="231"/>
      <c r="C9" s="231"/>
      <c r="D9" s="231"/>
      <c r="E9" s="231"/>
      <c r="F9" s="232"/>
      <c r="G9" s="40" t="s">
        <v>44</v>
      </c>
      <c r="H9" s="62" t="s">
        <v>43</v>
      </c>
      <c r="I9" s="242"/>
      <c r="J9" s="236"/>
      <c r="K9" s="61" t="s">
        <v>46</v>
      </c>
      <c r="L9" s="37" t="s">
        <v>45</v>
      </c>
      <c r="M9" s="240"/>
      <c r="N9" s="36" t="s">
        <v>44</v>
      </c>
      <c r="O9" s="35" t="s">
        <v>43</v>
      </c>
      <c r="P9" s="242"/>
      <c r="Q9" s="232"/>
      <c r="R9" s="231"/>
      <c r="S9" s="255"/>
      <c r="T9" s="231"/>
      <c r="U9" s="236"/>
      <c r="V9" s="231"/>
      <c r="W9" s="56" t="s">
        <v>110</v>
      </c>
      <c r="X9" s="56" t="s">
        <v>41</v>
      </c>
    </row>
    <row r="10" spans="1:25" s="19" customFormat="1" ht="135" customHeight="1" x14ac:dyDescent="0.25">
      <c r="A10" s="29">
        <v>1</v>
      </c>
      <c r="B10" s="22" t="s">
        <v>214</v>
      </c>
      <c r="C10" s="28" t="s">
        <v>215</v>
      </c>
      <c r="D10" s="22"/>
      <c r="E10" s="22" t="s">
        <v>216</v>
      </c>
      <c r="F10" s="23" t="s">
        <v>80</v>
      </c>
      <c r="G10" s="22">
        <v>4</v>
      </c>
      <c r="H10" s="22">
        <v>2</v>
      </c>
      <c r="I10" s="26" t="str">
        <f>INDEX([9]Listas!$L$4:$P$8,G10,H10)</f>
        <v>ALTA</v>
      </c>
      <c r="J10" s="27" t="s">
        <v>217</v>
      </c>
      <c r="K10" s="25" t="s">
        <v>21</v>
      </c>
      <c r="L10" s="77" t="str">
        <f>IF('[9]Evaluación de Controles'!F37="X","Probabilidad",IF('[9]Evaluación de Controles'!H37="X","Impacto",))</f>
        <v>Probabilidad</v>
      </c>
      <c r="M10" s="22">
        <f>'[9]Evaluación de Controles'!X37</f>
        <v>25</v>
      </c>
      <c r="N10" s="22">
        <f>IF('[9]Evaluación de Controles'!F37="X",IF(M10&gt;75,IF(G10&gt;2,G10-2,IF(G10&gt;1,G10-1,G10)),IF(M10&gt;50,IF(G10&gt;1,G10-1,G10),G10)),G10)</f>
        <v>4</v>
      </c>
      <c r="O10" s="22">
        <f>IF('[9]Evaluación de Controles'!H37="X",IF(M10&gt;75,IF(H10&gt;2,H10-2,IF(H10&gt;1,H10-1,H10)),IF(M10&gt;50,IF(H10&gt;1,H10-1,H10),H10)),H10)</f>
        <v>2</v>
      </c>
      <c r="P10" s="26" t="str">
        <f>INDEX([9]Listas!$L$4:$P$8,N10,O10)</f>
        <v>ALTA</v>
      </c>
      <c r="Q10" s="25"/>
      <c r="R10" s="24" t="s">
        <v>218</v>
      </c>
      <c r="S10" s="23" t="s">
        <v>219</v>
      </c>
      <c r="T10" s="22" t="s">
        <v>220</v>
      </c>
      <c r="U10" s="22" t="s">
        <v>221</v>
      </c>
      <c r="V10" s="22" t="s">
        <v>222</v>
      </c>
      <c r="W10" s="119"/>
      <c r="X10" s="120"/>
    </row>
    <row r="11" spans="1:25" s="19" customFormat="1" ht="145.5" customHeight="1" x14ac:dyDescent="0.25">
      <c r="A11" s="29">
        <v>2</v>
      </c>
      <c r="B11" s="22" t="s">
        <v>223</v>
      </c>
      <c r="C11" s="28" t="s">
        <v>224</v>
      </c>
      <c r="D11" s="22"/>
      <c r="E11" s="22" t="s">
        <v>225</v>
      </c>
      <c r="F11" s="23" t="s">
        <v>100</v>
      </c>
      <c r="G11" s="22">
        <v>1</v>
      </c>
      <c r="H11" s="22">
        <v>4</v>
      </c>
      <c r="I11" s="26" t="str">
        <f>INDEX([9]Listas!$L$4:$P$8,G11,H11)</f>
        <v>ALTA</v>
      </c>
      <c r="J11" s="27" t="s">
        <v>226</v>
      </c>
      <c r="K11" s="25" t="s">
        <v>13</v>
      </c>
      <c r="L11" s="77" t="str">
        <f>IF('[9]Evaluación de Controles'!F38="X","Probabilidad",IF('[9]Evaluación de Controles'!H38="X","Impacto",))</f>
        <v>Probabilidad</v>
      </c>
      <c r="M11" s="22">
        <f>'[9]Evaluación de Controles'!X38</f>
        <v>65</v>
      </c>
      <c r="N11" s="22">
        <f>IF('[9]Evaluación de Controles'!F38="X",IF(M11&gt;75,IF(G11&gt;2,G11-2,IF(G11&gt;1,G11-1,G11)),IF(M11&gt;50,IF(G11&gt;1,G11-1,G11),G11)),G11)</f>
        <v>1</v>
      </c>
      <c r="O11" s="22">
        <f>IF('[9]Evaluación de Controles'!H38="X",IF(M11&gt;75,IF(H11&gt;2,H11-2,IF(H11&gt;1,H11-1,H11)),IF(M11&gt;50,IF(H11&gt;1,H11-1,H11),H11)),H11)</f>
        <v>4</v>
      </c>
      <c r="P11" s="26" t="str">
        <f>INDEX([9]Listas!$L$4:$P$8,N11,O11)</f>
        <v>ALTA</v>
      </c>
      <c r="Q11" s="25"/>
      <c r="R11" s="24" t="s">
        <v>227</v>
      </c>
      <c r="S11" s="23" t="s">
        <v>162</v>
      </c>
      <c r="T11" s="22" t="s">
        <v>228</v>
      </c>
      <c r="U11" s="24" t="s">
        <v>229</v>
      </c>
      <c r="V11" s="22" t="s">
        <v>230</v>
      </c>
      <c r="W11" s="119"/>
      <c r="X11" s="120"/>
    </row>
    <row r="12" spans="1:25" s="19" customFormat="1" ht="137.25" customHeight="1" x14ac:dyDescent="0.25">
      <c r="A12" s="29">
        <v>3</v>
      </c>
      <c r="B12" s="22" t="s">
        <v>231</v>
      </c>
      <c r="C12" s="28" t="s">
        <v>232</v>
      </c>
      <c r="D12" s="22"/>
      <c r="E12" s="22" t="s">
        <v>233</v>
      </c>
      <c r="F12" s="23" t="s">
        <v>100</v>
      </c>
      <c r="G12" s="22">
        <v>5</v>
      </c>
      <c r="H12" s="22">
        <v>1</v>
      </c>
      <c r="I12" s="26" t="str">
        <f>INDEX([9]Listas!$L$4:$P$8,G12,H12)</f>
        <v>ALTA</v>
      </c>
      <c r="J12" s="27" t="s">
        <v>234</v>
      </c>
      <c r="K12" s="25" t="s">
        <v>169</v>
      </c>
      <c r="L12" s="77" t="str">
        <f>IF('[9]Evaluación de Controles'!F39="X","Probabilidad",IF('[9]Evaluación de Controles'!H39="X","Impacto",))</f>
        <v>Probabilidad</v>
      </c>
      <c r="M12" s="22">
        <f>'[9]Evaluación de Controles'!X39</f>
        <v>70</v>
      </c>
      <c r="N12" s="22">
        <f>IF('[9]Evaluación de Controles'!F39="X",IF(M12&gt;75,IF(G12&gt;2,G12-2,IF(G12&gt;1,G12-1,G12)),IF(M12&gt;50,IF(G12&gt;1,G12-1,G12),G12)),G12)</f>
        <v>4</v>
      </c>
      <c r="O12" s="22">
        <f>IF('[9]Evaluación de Controles'!H39="X",IF(M12&gt;75,IF(H12&gt;2,H12-2,IF(H12&gt;1,H12-1,H12)),IF(M12&gt;50,IF(H12&gt;1,H12-1,H12),H12)),H12)</f>
        <v>1</v>
      </c>
      <c r="P12" s="26" t="str">
        <f>INDEX([9]Listas!$L$4:$P$8,N12,O12)</f>
        <v>MODERADA</v>
      </c>
      <c r="Q12" s="25"/>
      <c r="R12" s="24" t="s">
        <v>235</v>
      </c>
      <c r="S12" s="23" t="s">
        <v>191</v>
      </c>
      <c r="T12" s="22" t="s">
        <v>220</v>
      </c>
      <c r="U12" s="24" t="s">
        <v>236</v>
      </c>
      <c r="V12" s="22" t="s">
        <v>237</v>
      </c>
      <c r="W12" s="78"/>
      <c r="X12" s="79"/>
    </row>
    <row r="13" spans="1:25" x14ac:dyDescent="0.2">
      <c r="B13" s="12"/>
      <c r="C13" s="12"/>
      <c r="D13" s="12"/>
      <c r="E13" s="12"/>
      <c r="F13" s="12"/>
      <c r="G13" s="7"/>
      <c r="I13" s="9"/>
      <c r="J13" s="8"/>
      <c r="K13" s="8"/>
      <c r="L13" s="7"/>
      <c r="M13" s="11"/>
    </row>
    <row r="14" spans="1:25" x14ac:dyDescent="0.2">
      <c r="B14" s="285"/>
      <c r="C14" s="285"/>
      <c r="D14" s="285"/>
      <c r="E14" s="285"/>
      <c r="F14" s="285"/>
      <c r="G14" s="256" t="s">
        <v>6</v>
      </c>
      <c r="H14" s="256"/>
      <c r="I14" s="10">
        <f>COUNTIF(I10:I12,"BAJA")</f>
        <v>0</v>
      </c>
      <c r="J14" s="8"/>
      <c r="K14" s="8"/>
      <c r="L14" s="7"/>
      <c r="M14" s="12"/>
      <c r="N14" s="256" t="s">
        <v>6</v>
      </c>
      <c r="O14" s="256"/>
      <c r="P14" s="10">
        <f>COUNTIF(P10:P12,"BAJA")</f>
        <v>0</v>
      </c>
    </row>
    <row r="15" spans="1:25" x14ac:dyDescent="0.2">
      <c r="D15" s="7"/>
      <c r="E15" s="7"/>
      <c r="F15" s="7"/>
      <c r="G15" s="256" t="s">
        <v>5</v>
      </c>
      <c r="H15" s="256"/>
      <c r="I15" s="10">
        <f>COUNTIF(I10:I12,"MODERADA")</f>
        <v>0</v>
      </c>
      <c r="J15" s="8"/>
      <c r="K15" s="8"/>
      <c r="L15" s="7"/>
      <c r="M15" s="7"/>
      <c r="N15" s="256" t="s">
        <v>5</v>
      </c>
      <c r="O15" s="256"/>
      <c r="P15" s="10">
        <f>COUNTIF(P10:P12,"MODERADA")</f>
        <v>1</v>
      </c>
      <c r="Q15" s="1"/>
      <c r="V15" s="1"/>
      <c r="W15" s="1"/>
      <c r="Y15" s="1"/>
    </row>
    <row r="16" spans="1:25" x14ac:dyDescent="0.2">
      <c r="B16" s="15"/>
      <c r="D16" s="7"/>
      <c r="E16" s="15"/>
      <c r="F16" s="7"/>
      <c r="G16" s="256" t="s">
        <v>4</v>
      </c>
      <c r="H16" s="256"/>
      <c r="I16" s="10">
        <f>COUNTIF(I10:I12,"ALTA")</f>
        <v>3</v>
      </c>
      <c r="J16" s="8"/>
      <c r="K16" s="8"/>
      <c r="L16" s="7"/>
      <c r="M16" s="7"/>
      <c r="N16" s="256" t="s">
        <v>4</v>
      </c>
      <c r="O16" s="256"/>
      <c r="P16" s="10">
        <f>COUNTIF(P10:P12,"ALTA")</f>
        <v>2</v>
      </c>
      <c r="Q16" s="1"/>
      <c r="V16" s="1"/>
      <c r="W16" s="1"/>
      <c r="Y16" s="1"/>
    </row>
    <row r="17" spans="2:25" ht="15.75" x14ac:dyDescent="0.2">
      <c r="B17" s="14" t="s">
        <v>3</v>
      </c>
      <c r="D17" s="7"/>
      <c r="E17" s="13" t="s">
        <v>2</v>
      </c>
      <c r="G17" s="256" t="s">
        <v>1</v>
      </c>
      <c r="H17" s="256"/>
      <c r="I17" s="10">
        <f>COUNTIF(I10:I12,"EXTREMA")</f>
        <v>0</v>
      </c>
      <c r="J17" s="8"/>
      <c r="K17" s="8"/>
      <c r="L17" s="7"/>
      <c r="M17" s="7"/>
      <c r="N17" s="256" t="s">
        <v>1</v>
      </c>
      <c r="O17" s="256"/>
      <c r="P17" s="10">
        <f>COUNTIF(P10:P12,"EXTREMA")</f>
        <v>0</v>
      </c>
      <c r="Q17" s="1"/>
      <c r="V17" s="1"/>
      <c r="W17" s="1"/>
      <c r="Y17" s="1"/>
    </row>
    <row r="18" spans="2:25" x14ac:dyDescent="0.2">
      <c r="D18" s="7"/>
      <c r="E18" s="7"/>
      <c r="G18" s="7"/>
      <c r="H18" s="7"/>
      <c r="I18" s="9"/>
      <c r="J18" s="8"/>
      <c r="K18" s="8"/>
      <c r="L18" s="7"/>
      <c r="M18" s="7"/>
      <c r="P18" s="1"/>
      <c r="Q18" s="1"/>
      <c r="V18" s="1"/>
      <c r="W18" s="1"/>
      <c r="Y18" s="1"/>
    </row>
    <row r="19" spans="2:25" ht="15.75" x14ac:dyDescent="0.2">
      <c r="B19" s="6"/>
      <c r="C19" s="5"/>
      <c r="D19" s="7"/>
      <c r="E19" s="7"/>
      <c r="G19" s="7"/>
      <c r="H19" s="7"/>
      <c r="I19" s="9"/>
      <c r="J19" s="8"/>
      <c r="K19" s="8"/>
      <c r="L19" s="7"/>
      <c r="M19" s="7"/>
      <c r="P19" s="1"/>
      <c r="Q19" s="1"/>
      <c r="V19" s="1"/>
      <c r="W19" s="1"/>
      <c r="Y19" s="1"/>
    </row>
    <row r="20" spans="2:25" x14ac:dyDescent="0.2">
      <c r="D20" s="7"/>
      <c r="H20" s="7"/>
      <c r="I20" s="9"/>
      <c r="P20" s="1"/>
      <c r="Q20" s="1"/>
      <c r="V20" s="1"/>
      <c r="W20" s="1"/>
      <c r="Y20" s="1"/>
    </row>
    <row r="21" spans="2:25" x14ac:dyDescent="0.2">
      <c r="D21" s="7"/>
      <c r="F21" s="7"/>
      <c r="H21" s="7"/>
      <c r="I21" s="9"/>
      <c r="P21" s="1"/>
      <c r="Q21" s="1"/>
      <c r="V21" s="1"/>
      <c r="W21" s="1"/>
      <c r="Y21" s="1"/>
    </row>
    <row r="22" spans="2:25" x14ac:dyDescent="0.2">
      <c r="D22" s="7"/>
      <c r="H22" s="7"/>
      <c r="I22" s="9"/>
      <c r="P22" s="1"/>
      <c r="Q22" s="1"/>
      <c r="V22" s="1"/>
      <c r="W22" s="1"/>
      <c r="Y22" s="1"/>
    </row>
    <row r="23" spans="2:25" x14ac:dyDescent="0.2">
      <c r="D23" s="7"/>
      <c r="H23" s="7"/>
      <c r="I23" s="9"/>
      <c r="P23" s="1"/>
      <c r="Q23" s="1"/>
      <c r="V23" s="1"/>
      <c r="W23" s="1"/>
      <c r="Y23" s="1"/>
    </row>
    <row r="24" spans="2:25" x14ac:dyDescent="0.2">
      <c r="D24" s="7"/>
      <c r="H24" s="7"/>
      <c r="I24" s="9"/>
      <c r="P24" s="1"/>
      <c r="Q24" s="1"/>
      <c r="V24" s="1"/>
      <c r="W24" s="1"/>
      <c r="Y24" s="1"/>
    </row>
    <row r="25" spans="2:25" x14ac:dyDescent="0.2">
      <c r="D25" s="7"/>
      <c r="H25" s="7"/>
      <c r="I25" s="9"/>
      <c r="P25" s="1"/>
      <c r="Q25" s="1"/>
      <c r="V25" s="1"/>
      <c r="W25" s="1"/>
      <c r="Y25" s="1"/>
    </row>
    <row r="26" spans="2:25" x14ac:dyDescent="0.2">
      <c r="D26" s="7"/>
      <c r="H26" s="7"/>
      <c r="I26" s="9"/>
      <c r="P26" s="1"/>
      <c r="Q26" s="1"/>
      <c r="V26" s="1"/>
      <c r="W26" s="1"/>
      <c r="Y26" s="1"/>
    </row>
    <row r="27" spans="2:25" x14ac:dyDescent="0.2">
      <c r="D27" s="7"/>
      <c r="H27" s="7"/>
      <c r="I27" s="9"/>
      <c r="P27" s="1"/>
      <c r="Q27" s="1"/>
      <c r="V27" s="1"/>
      <c r="W27" s="1"/>
      <c r="Y27" s="1"/>
    </row>
    <row r="28" spans="2:25" x14ac:dyDescent="0.2">
      <c r="D28" s="7"/>
      <c r="P28" s="1"/>
      <c r="Q28" s="1"/>
      <c r="V28" s="1"/>
      <c r="W28" s="1"/>
      <c r="Y28" s="1"/>
    </row>
    <row r="29" spans="2:25" x14ac:dyDescent="0.2">
      <c r="D29" s="7"/>
      <c r="P29" s="1"/>
      <c r="Q29" s="1"/>
      <c r="V29" s="1"/>
      <c r="W29" s="1"/>
      <c r="Y29" s="1"/>
    </row>
    <row r="30" spans="2:25" x14ac:dyDescent="0.2">
      <c r="D30" s="7"/>
      <c r="P30" s="1"/>
      <c r="Q30" s="1"/>
      <c r="V30" s="1"/>
      <c r="W30" s="1"/>
      <c r="Y30" s="1"/>
    </row>
    <row r="31" spans="2:25" x14ac:dyDescent="0.2">
      <c r="D31" s="7"/>
      <c r="I31" s="1"/>
      <c r="J31" s="1"/>
      <c r="K31" s="1"/>
      <c r="P31" s="1"/>
      <c r="Q31" s="1"/>
      <c r="V31" s="1"/>
      <c r="W31" s="1"/>
      <c r="Y31" s="1"/>
    </row>
    <row r="32" spans="2:25" x14ac:dyDescent="0.2">
      <c r="D32" s="7"/>
      <c r="I32" s="1"/>
      <c r="J32" s="1"/>
      <c r="K32" s="1"/>
      <c r="P32" s="1"/>
      <c r="Q32" s="1"/>
      <c r="V32" s="1"/>
      <c r="W32" s="1"/>
      <c r="Y32" s="1"/>
    </row>
    <row r="33" spans="4:25" x14ac:dyDescent="0.2">
      <c r="D33" s="7"/>
      <c r="I33" s="1"/>
      <c r="J33" s="1"/>
      <c r="K33" s="1"/>
      <c r="P33" s="1"/>
      <c r="Q33" s="1"/>
      <c r="V33" s="1"/>
      <c r="W33" s="1"/>
      <c r="Y33" s="1"/>
    </row>
    <row r="34" spans="4:25" x14ac:dyDescent="0.2">
      <c r="D34" s="7"/>
      <c r="I34" s="1"/>
      <c r="J34" s="1"/>
      <c r="K34" s="1"/>
      <c r="P34" s="1"/>
      <c r="Q34" s="1"/>
      <c r="V34" s="1"/>
      <c r="W34" s="1"/>
      <c r="Y34" s="1"/>
    </row>
    <row r="35" spans="4:25" x14ac:dyDescent="0.2">
      <c r="D35" s="7"/>
      <c r="I35" s="1"/>
      <c r="J35" s="1"/>
      <c r="K35" s="1"/>
      <c r="P35" s="1"/>
      <c r="Q35" s="1"/>
      <c r="V35" s="1"/>
      <c r="W35" s="1"/>
      <c r="Y35" s="1"/>
    </row>
    <row r="36" spans="4:25" x14ac:dyDescent="0.2">
      <c r="D36" s="7"/>
      <c r="I36" s="1"/>
      <c r="J36" s="1"/>
      <c r="K36" s="1"/>
      <c r="P36" s="1"/>
      <c r="Q36" s="1"/>
      <c r="V36" s="1"/>
      <c r="W36" s="1"/>
      <c r="Y36" s="1"/>
    </row>
    <row r="37" spans="4:25" x14ac:dyDescent="0.2">
      <c r="D37" s="7"/>
      <c r="I37" s="1"/>
      <c r="J37" s="1"/>
      <c r="K37" s="1"/>
      <c r="P37" s="1"/>
      <c r="Q37" s="1"/>
      <c r="V37" s="1"/>
      <c r="W37" s="1"/>
      <c r="Y37" s="1"/>
    </row>
    <row r="38" spans="4:25" x14ac:dyDescent="0.2">
      <c r="D38" s="7"/>
      <c r="I38" s="1"/>
      <c r="J38" s="1"/>
      <c r="K38" s="1"/>
      <c r="P38" s="1"/>
      <c r="Q38" s="1"/>
      <c r="V38" s="1"/>
      <c r="W38" s="1"/>
      <c r="Y38" s="1"/>
    </row>
    <row r="39" spans="4:25" x14ac:dyDescent="0.2">
      <c r="D39" s="7"/>
      <c r="I39" s="1"/>
      <c r="J39" s="1"/>
      <c r="K39" s="1"/>
      <c r="P39" s="1"/>
      <c r="Q39" s="1"/>
      <c r="V39" s="1"/>
      <c r="W39" s="1"/>
      <c r="Y39" s="1"/>
    </row>
    <row r="40" spans="4:25" x14ac:dyDescent="0.2">
      <c r="D40" s="7"/>
      <c r="I40" s="1"/>
      <c r="J40" s="1"/>
      <c r="K40" s="1"/>
      <c r="P40" s="1"/>
      <c r="Q40" s="1"/>
      <c r="V40" s="1"/>
      <c r="W40" s="1"/>
      <c r="Y40" s="1"/>
    </row>
    <row r="41" spans="4:25" x14ac:dyDescent="0.2">
      <c r="D41" s="7"/>
      <c r="I41" s="1"/>
      <c r="J41" s="1"/>
      <c r="K41" s="1"/>
      <c r="P41" s="1"/>
      <c r="Q41" s="1"/>
      <c r="V41" s="1"/>
      <c r="W41" s="1"/>
      <c r="Y41" s="1"/>
    </row>
    <row r="42" spans="4:25" x14ac:dyDescent="0.2">
      <c r="D42" s="7"/>
      <c r="I42" s="1"/>
      <c r="J42" s="1"/>
      <c r="K42" s="1"/>
      <c r="P42" s="1"/>
      <c r="Q42" s="1"/>
      <c r="V42" s="1"/>
      <c r="W42" s="1"/>
      <c r="Y42" s="1"/>
    </row>
    <row r="43" spans="4:25" x14ac:dyDescent="0.2">
      <c r="D43" s="7"/>
      <c r="I43" s="1"/>
      <c r="J43" s="1"/>
      <c r="K43" s="1"/>
      <c r="P43" s="1"/>
      <c r="Q43" s="1"/>
      <c r="V43" s="1"/>
      <c r="W43" s="1"/>
      <c r="Y43" s="1"/>
    </row>
    <row r="44" spans="4:25" x14ac:dyDescent="0.2">
      <c r="D44" s="7"/>
      <c r="I44" s="1"/>
      <c r="J44" s="1"/>
      <c r="K44" s="1"/>
      <c r="P44" s="1"/>
      <c r="Q44" s="1"/>
      <c r="V44" s="1"/>
      <c r="W44" s="1"/>
      <c r="Y44" s="1"/>
    </row>
    <row r="45" spans="4:25" x14ac:dyDescent="0.2">
      <c r="D45" s="7"/>
      <c r="I45" s="1"/>
      <c r="J45" s="1"/>
      <c r="K45" s="1"/>
      <c r="P45" s="1"/>
      <c r="Q45" s="1"/>
      <c r="V45" s="1"/>
      <c r="W45" s="1"/>
      <c r="Y45" s="1"/>
    </row>
    <row r="46" spans="4:25" x14ac:dyDescent="0.2">
      <c r="D46" s="7"/>
      <c r="I46" s="1"/>
      <c r="J46" s="1"/>
      <c r="K46" s="1"/>
      <c r="P46" s="1"/>
      <c r="Q46" s="1"/>
      <c r="V46" s="1"/>
      <c r="W46" s="1"/>
      <c r="Y46" s="1"/>
    </row>
    <row r="47" spans="4:25" x14ac:dyDescent="0.2">
      <c r="D47" s="7"/>
      <c r="I47" s="1"/>
      <c r="J47" s="1"/>
      <c r="K47" s="1"/>
      <c r="P47" s="1"/>
      <c r="Q47" s="1"/>
      <c r="V47" s="1"/>
      <c r="W47" s="1"/>
      <c r="Y47" s="1"/>
    </row>
    <row r="48" spans="4:25" x14ac:dyDescent="0.2">
      <c r="D48" s="7"/>
      <c r="I48" s="1"/>
      <c r="J48" s="1"/>
      <c r="K48" s="1"/>
      <c r="P48" s="1"/>
      <c r="Q48" s="1"/>
      <c r="V48" s="1"/>
      <c r="W48" s="1"/>
      <c r="Y48" s="1"/>
    </row>
    <row r="49" spans="4:25" x14ac:dyDescent="0.2">
      <c r="D49" s="7"/>
      <c r="I49" s="1"/>
      <c r="J49" s="1"/>
      <c r="K49" s="1"/>
      <c r="P49" s="1"/>
      <c r="Q49" s="1"/>
      <c r="V49" s="1"/>
      <c r="W49" s="1"/>
      <c r="Y49" s="1"/>
    </row>
    <row r="50" spans="4:25" x14ac:dyDescent="0.2">
      <c r="D50" s="7"/>
      <c r="I50" s="1"/>
      <c r="J50" s="1"/>
      <c r="K50" s="1"/>
      <c r="P50" s="1"/>
      <c r="Q50" s="1"/>
      <c r="V50" s="1"/>
      <c r="W50" s="1"/>
      <c r="Y50" s="1"/>
    </row>
    <row r="51" spans="4:25" x14ac:dyDescent="0.2">
      <c r="D51" s="7"/>
      <c r="I51" s="1"/>
      <c r="J51" s="1"/>
      <c r="K51" s="1"/>
      <c r="P51" s="1"/>
      <c r="Q51" s="1"/>
      <c r="V51" s="1"/>
      <c r="W51" s="1"/>
      <c r="Y51" s="1"/>
    </row>
    <row r="52" spans="4:25" x14ac:dyDescent="0.2">
      <c r="D52" s="7"/>
      <c r="I52" s="1"/>
      <c r="J52" s="1"/>
      <c r="K52" s="1"/>
      <c r="P52" s="1"/>
      <c r="Q52" s="1"/>
      <c r="V52" s="1"/>
      <c r="W52" s="1"/>
      <c r="Y52" s="1"/>
    </row>
    <row r="53" spans="4:25" x14ac:dyDescent="0.2">
      <c r="D53" s="7"/>
      <c r="I53" s="1"/>
      <c r="J53" s="1"/>
      <c r="K53" s="1"/>
      <c r="P53" s="1"/>
      <c r="Q53" s="1"/>
      <c r="V53" s="1"/>
      <c r="W53" s="1"/>
      <c r="Y53" s="1"/>
    </row>
    <row r="54" spans="4:25" x14ac:dyDescent="0.2">
      <c r="D54" s="7"/>
      <c r="I54" s="1"/>
      <c r="J54" s="1"/>
      <c r="K54" s="1"/>
      <c r="P54" s="1"/>
      <c r="Q54" s="1"/>
      <c r="V54" s="1"/>
      <c r="W54" s="1"/>
      <c r="Y54" s="1"/>
    </row>
  </sheetData>
  <mergeCells count="40">
    <mergeCell ref="F8:F9"/>
    <mergeCell ref="G17:H17"/>
    <mergeCell ref="N17:O17"/>
    <mergeCell ref="B1:C3"/>
    <mergeCell ref="E1:R2"/>
    <mergeCell ref="E3:R3"/>
    <mergeCell ref="G15:H15"/>
    <mergeCell ref="N15:O15"/>
    <mergeCell ref="G16:H16"/>
    <mergeCell ref="N16:O16"/>
    <mergeCell ref="G8:H8"/>
    <mergeCell ref="I8:I9"/>
    <mergeCell ref="J8:J9"/>
    <mergeCell ref="D5:E5"/>
    <mergeCell ref="F5:Q5"/>
    <mergeCell ref="R5:S5"/>
    <mergeCell ref="R8:R9"/>
    <mergeCell ref="S1:U1"/>
    <mergeCell ref="S2:U2"/>
    <mergeCell ref="S3:U3"/>
    <mergeCell ref="B14:F14"/>
    <mergeCell ref="G14:H14"/>
    <mergeCell ref="N14:O14"/>
    <mergeCell ref="S8:S9"/>
    <mergeCell ref="T8:T9"/>
    <mergeCell ref="U8:U9"/>
    <mergeCell ref="D6:E6"/>
    <mergeCell ref="F6:V6"/>
    <mergeCell ref="B8:B9"/>
    <mergeCell ref="C8:C9"/>
    <mergeCell ref="D8:D9"/>
    <mergeCell ref="E8:E9"/>
    <mergeCell ref="K8:L8"/>
    <mergeCell ref="M8:M9"/>
    <mergeCell ref="N8:O8"/>
    <mergeCell ref="P8:P9"/>
    <mergeCell ref="Q8:Q9"/>
    <mergeCell ref="T5:V5"/>
    <mergeCell ref="V8:V9"/>
    <mergeCell ref="W8:X8"/>
  </mergeCells>
  <conditionalFormatting sqref="F13:G1048576 N7:O7 N13:O1048576">
    <cfRule type="colorScale" priority="72">
      <colorScale>
        <cfvo type="num" val="1"/>
        <cfvo type="num" val="3"/>
        <cfvo type="num" val="5"/>
        <color theme="6" tint="-0.499984740745262"/>
        <color rgb="FFFFFF00"/>
        <color rgb="FFC00000"/>
      </colorScale>
    </cfRule>
  </conditionalFormatting>
  <conditionalFormatting sqref="I7 P7 I13:I1048576 P13:P1048576">
    <cfRule type="cellIs" dxfId="247" priority="71" operator="equal">
      <formula>"BAJA"</formula>
    </cfRule>
  </conditionalFormatting>
  <conditionalFormatting sqref="I7 P7 I13:I1048576 P13:P1048576">
    <cfRule type="cellIs" dxfId="246" priority="68" operator="equal">
      <formula>"EXTREMA"</formula>
    </cfRule>
    <cfRule type="cellIs" dxfId="245" priority="69" operator="equal">
      <formula>"ALTA"</formula>
    </cfRule>
    <cfRule type="cellIs" dxfId="244" priority="70" operator="equal">
      <formula>"MODERADA"</formula>
    </cfRule>
  </conditionalFormatting>
  <conditionalFormatting sqref="I4 P4">
    <cfRule type="cellIs" dxfId="243" priority="67" operator="equal">
      <formula>"BAJA"</formula>
    </cfRule>
  </conditionalFormatting>
  <conditionalFormatting sqref="I4 P4">
    <cfRule type="cellIs" dxfId="242" priority="64" operator="equal">
      <formula>"EXTREMA"</formula>
    </cfRule>
    <cfRule type="cellIs" dxfId="241" priority="65" operator="equal">
      <formula>"ALTA"</formula>
    </cfRule>
    <cfRule type="cellIs" dxfId="240" priority="66" operator="equal">
      <formula>"MODERADA"</formula>
    </cfRule>
  </conditionalFormatting>
  <conditionalFormatting sqref="F4:G4 N4:O4 F7:G7 G10:H12">
    <cfRule type="colorScale" priority="63">
      <colorScale>
        <cfvo type="num" val="1"/>
        <cfvo type="num" val="3"/>
        <cfvo type="num" val="5"/>
        <color theme="6" tint="-0.499984740745262"/>
        <color rgb="FFFFFF00"/>
        <color rgb="FFC00000"/>
      </colorScale>
    </cfRule>
  </conditionalFormatting>
  <conditionalFormatting sqref="I14:I17">
    <cfRule type="cellIs" dxfId="239" priority="62" operator="equal">
      <formula>"BAJA"</formula>
    </cfRule>
  </conditionalFormatting>
  <conditionalFormatting sqref="I14:I17">
    <cfRule type="cellIs" dxfId="238" priority="59" operator="equal">
      <formula>"EXTREMA"</formula>
    </cfRule>
    <cfRule type="cellIs" dxfId="237" priority="60" operator="equal">
      <formula>"ALTA"</formula>
    </cfRule>
    <cfRule type="cellIs" dxfId="236" priority="61" operator="equal">
      <formula>"MODERADA"</formula>
    </cfRule>
  </conditionalFormatting>
  <conditionalFormatting sqref="G14:G17">
    <cfRule type="colorScale" priority="58">
      <colorScale>
        <cfvo type="num" val="1"/>
        <cfvo type="num" val="3"/>
        <cfvo type="num" val="5"/>
        <color theme="6" tint="-0.499984740745262"/>
        <color rgb="FFFFFF00"/>
        <color rgb="FFC00000"/>
      </colorScale>
    </cfRule>
  </conditionalFormatting>
  <conditionalFormatting sqref="I14:I17">
    <cfRule type="cellIs" dxfId="235" priority="57" operator="equal">
      <formula>"BAJA"</formula>
    </cfRule>
  </conditionalFormatting>
  <conditionalFormatting sqref="I14:I17">
    <cfRule type="cellIs" dxfId="234" priority="54" operator="equal">
      <formula>"EXTREMA"</formula>
    </cfRule>
    <cfRule type="cellIs" dxfId="233" priority="55" operator="equal">
      <formula>"ALTA"</formula>
    </cfRule>
    <cfRule type="cellIs" dxfId="232" priority="56" operator="equal">
      <formula>"MODERADA"</formula>
    </cfRule>
  </conditionalFormatting>
  <conditionalFormatting sqref="G14:G17">
    <cfRule type="colorScale" priority="53">
      <colorScale>
        <cfvo type="num" val="1"/>
        <cfvo type="num" val="3"/>
        <cfvo type="num" val="5"/>
        <color theme="6" tint="-0.499984740745262"/>
        <color rgb="FFFFFF00"/>
        <color rgb="FFC00000"/>
      </colorScale>
    </cfRule>
  </conditionalFormatting>
  <conditionalFormatting sqref="I14:I17">
    <cfRule type="cellIs" dxfId="231" priority="52" operator="equal">
      <formula>"BAJA"</formula>
    </cfRule>
  </conditionalFormatting>
  <conditionalFormatting sqref="I14:I17">
    <cfRule type="cellIs" dxfId="230" priority="49" operator="equal">
      <formula>"EXTREMA"</formula>
    </cfRule>
    <cfRule type="cellIs" dxfId="229" priority="50" operator="equal">
      <formula>"ALTA"</formula>
    </cfRule>
    <cfRule type="cellIs" dxfId="228" priority="51" operator="equal">
      <formula>"MODERADA"</formula>
    </cfRule>
  </conditionalFormatting>
  <conditionalFormatting sqref="G14:G17">
    <cfRule type="colorScale" priority="48">
      <colorScale>
        <cfvo type="num" val="1"/>
        <cfvo type="num" val="3"/>
        <cfvo type="num" val="5"/>
        <color theme="6" tint="-0.499984740745262"/>
        <color rgb="FFFFFF00"/>
        <color rgb="FFC00000"/>
      </colorScale>
    </cfRule>
  </conditionalFormatting>
  <conditionalFormatting sqref="I14:I17">
    <cfRule type="cellIs" dxfId="227" priority="47" operator="equal">
      <formula>"BAJA"</formula>
    </cfRule>
  </conditionalFormatting>
  <conditionalFormatting sqref="I14:I17">
    <cfRule type="cellIs" dxfId="226" priority="44" operator="equal">
      <formula>"EXTREMA"</formula>
    </cfRule>
    <cfRule type="cellIs" dxfId="225" priority="45" operator="equal">
      <formula>"ALTA"</formula>
    </cfRule>
    <cfRule type="cellIs" dxfId="224" priority="46" operator="equal">
      <formula>"MODERADA"</formula>
    </cfRule>
  </conditionalFormatting>
  <conditionalFormatting sqref="G14:G17">
    <cfRule type="colorScale" priority="43">
      <colorScale>
        <cfvo type="num" val="1"/>
        <cfvo type="num" val="3"/>
        <cfvo type="num" val="5"/>
        <color theme="6" tint="-0.499984740745262"/>
        <color rgb="FFFFFF00"/>
        <color rgb="FFC00000"/>
      </colorScale>
    </cfRule>
  </conditionalFormatting>
  <conditionalFormatting sqref="I14:I17">
    <cfRule type="cellIs" dxfId="223" priority="42" operator="equal">
      <formula>"BAJA"</formula>
    </cfRule>
  </conditionalFormatting>
  <conditionalFormatting sqref="I14:I17">
    <cfRule type="cellIs" dxfId="222" priority="39" operator="equal">
      <formula>"EXTREMA"</formula>
    </cfRule>
    <cfRule type="cellIs" dxfId="221" priority="40" operator="equal">
      <formula>"ALTA"</formula>
    </cfRule>
    <cfRule type="cellIs" dxfId="220" priority="41" operator="equal">
      <formula>"MODERADA"</formula>
    </cfRule>
  </conditionalFormatting>
  <conditionalFormatting sqref="P14:P17">
    <cfRule type="cellIs" dxfId="219" priority="38" operator="equal">
      <formula>"BAJA"</formula>
    </cfRule>
  </conditionalFormatting>
  <conditionalFormatting sqref="P14:P17">
    <cfRule type="cellIs" dxfId="218" priority="35" operator="equal">
      <formula>"EXTREMA"</formula>
    </cfRule>
    <cfRule type="cellIs" dxfId="217" priority="36" operator="equal">
      <formula>"ALTA"</formula>
    </cfRule>
    <cfRule type="cellIs" dxfId="216" priority="37" operator="equal">
      <formula>"MODERADA"</formula>
    </cfRule>
  </conditionalFormatting>
  <conditionalFormatting sqref="N14:N17">
    <cfRule type="colorScale" priority="34">
      <colorScale>
        <cfvo type="num" val="1"/>
        <cfvo type="num" val="3"/>
        <cfvo type="num" val="5"/>
        <color theme="6" tint="-0.499984740745262"/>
        <color rgb="FFFFFF00"/>
        <color rgb="FFC00000"/>
      </colorScale>
    </cfRule>
  </conditionalFormatting>
  <conditionalFormatting sqref="P14:P17">
    <cfRule type="cellIs" dxfId="215" priority="33" operator="equal">
      <formula>"BAJA"</formula>
    </cfRule>
  </conditionalFormatting>
  <conditionalFormatting sqref="P14:P17">
    <cfRule type="cellIs" dxfId="214" priority="30" operator="equal">
      <formula>"EXTREMA"</formula>
    </cfRule>
    <cfRule type="cellIs" dxfId="213" priority="31" operator="equal">
      <formula>"ALTA"</formula>
    </cfRule>
    <cfRule type="cellIs" dxfId="212" priority="32" operator="equal">
      <formula>"MODERADA"</formula>
    </cfRule>
  </conditionalFormatting>
  <conditionalFormatting sqref="N14:N17">
    <cfRule type="colorScale" priority="29">
      <colorScale>
        <cfvo type="num" val="1"/>
        <cfvo type="num" val="3"/>
        <cfvo type="num" val="5"/>
        <color theme="6" tint="-0.499984740745262"/>
        <color rgb="FFFFFF00"/>
        <color rgb="FFC00000"/>
      </colorScale>
    </cfRule>
  </conditionalFormatting>
  <conditionalFormatting sqref="P14:P17">
    <cfRule type="cellIs" dxfId="211" priority="28" operator="equal">
      <formula>"BAJA"</formula>
    </cfRule>
  </conditionalFormatting>
  <conditionalFormatting sqref="P14:P17">
    <cfRule type="cellIs" dxfId="210" priority="25" operator="equal">
      <formula>"EXTREMA"</formula>
    </cfRule>
    <cfRule type="cellIs" dxfId="209" priority="26" operator="equal">
      <formula>"ALTA"</formula>
    </cfRule>
    <cfRule type="cellIs" dxfId="208" priority="27" operator="equal">
      <formula>"MODERADA"</formula>
    </cfRule>
  </conditionalFormatting>
  <conditionalFormatting sqref="N14:N17">
    <cfRule type="colorScale" priority="24">
      <colorScale>
        <cfvo type="num" val="1"/>
        <cfvo type="num" val="3"/>
        <cfvo type="num" val="5"/>
        <color theme="6" tint="-0.499984740745262"/>
        <color rgb="FFFFFF00"/>
        <color rgb="FFC00000"/>
      </colorScale>
    </cfRule>
  </conditionalFormatting>
  <conditionalFormatting sqref="P14:P17">
    <cfRule type="cellIs" dxfId="207" priority="23" operator="equal">
      <formula>"BAJA"</formula>
    </cfRule>
  </conditionalFormatting>
  <conditionalFormatting sqref="P14:P17">
    <cfRule type="cellIs" dxfId="206" priority="20" operator="equal">
      <formula>"EXTREMA"</formula>
    </cfRule>
    <cfRule type="cellIs" dxfId="205" priority="21" operator="equal">
      <formula>"ALTA"</formula>
    </cfRule>
    <cfRule type="cellIs" dxfId="204" priority="22" operator="equal">
      <formula>"MODERADA"</formula>
    </cfRule>
  </conditionalFormatting>
  <conditionalFormatting sqref="N14:N17">
    <cfRule type="colorScale" priority="19">
      <colorScale>
        <cfvo type="num" val="1"/>
        <cfvo type="num" val="3"/>
        <cfvo type="num" val="5"/>
        <color theme="6" tint="-0.499984740745262"/>
        <color rgb="FFFFFF00"/>
        <color rgb="FFC00000"/>
      </colorScale>
    </cfRule>
  </conditionalFormatting>
  <conditionalFormatting sqref="P14:P17">
    <cfRule type="cellIs" dxfId="203" priority="18" operator="equal">
      <formula>"BAJA"</formula>
    </cfRule>
  </conditionalFormatting>
  <conditionalFormatting sqref="P14:P17">
    <cfRule type="cellIs" dxfId="202" priority="15" operator="equal">
      <formula>"EXTREMA"</formula>
    </cfRule>
    <cfRule type="cellIs" dxfId="201" priority="16" operator="equal">
      <formula>"ALTA"</formula>
    </cfRule>
    <cfRule type="cellIs" dxfId="200" priority="17" operator="equal">
      <formula>"MODERADA"</formula>
    </cfRule>
  </conditionalFormatting>
  <conditionalFormatting sqref="I10:I12">
    <cfRule type="cellIs" dxfId="199" priority="11" operator="equal">
      <formula>"EXTREMA"</formula>
    </cfRule>
    <cfRule type="cellIs" dxfId="198" priority="12" operator="equal">
      <formula>"ALTA"</formula>
    </cfRule>
    <cfRule type="cellIs" dxfId="197" priority="13" operator="equal">
      <formula>"MODERADA"</formula>
    </cfRule>
    <cfRule type="cellIs" dxfId="196" priority="14" operator="equal">
      <formula>"BAJA"</formula>
    </cfRule>
  </conditionalFormatting>
  <conditionalFormatting sqref="P10:P12">
    <cfRule type="cellIs" dxfId="195" priority="7" operator="equal">
      <formula>"EXTREMA"</formula>
    </cfRule>
    <cfRule type="cellIs" dxfId="194" priority="8" operator="equal">
      <formula>"ALTA"</formula>
    </cfRule>
    <cfRule type="cellIs" dxfId="193" priority="9" operator="equal">
      <formula>"MODERADA"</formula>
    </cfRule>
    <cfRule type="cellIs" dxfId="192" priority="10" operator="equal">
      <formula>"BAJA"</formula>
    </cfRule>
  </conditionalFormatting>
  <conditionalFormatting sqref="N10:O12">
    <cfRule type="colorScale" priority="6">
      <colorScale>
        <cfvo type="num" val="1"/>
        <cfvo type="num" val="3"/>
        <cfvo type="num" val="5"/>
        <color theme="6" tint="-0.499984740745262"/>
        <color rgb="FFFFFF00"/>
        <color rgb="FFC00000"/>
      </colorScale>
    </cfRule>
  </conditionalFormatting>
  <conditionalFormatting sqref="I8:I9 P8:P9">
    <cfRule type="cellIs" dxfId="191" priority="5" operator="equal">
      <formula>"BAJA"</formula>
    </cfRule>
  </conditionalFormatting>
  <conditionalFormatting sqref="I8:I9 P8:P9">
    <cfRule type="cellIs" dxfId="190" priority="2" operator="equal">
      <formula>"EXTREMA"</formula>
    </cfRule>
    <cfRule type="cellIs" dxfId="189" priority="3" operator="equal">
      <formula>"ALTA"</formula>
    </cfRule>
    <cfRule type="cellIs" dxfId="188" priority="4" operator="equal">
      <formula>"MODERADA"</formula>
    </cfRule>
  </conditionalFormatting>
  <conditionalFormatting sqref="G8:H9 N8:O9">
    <cfRule type="colorScale" priority="1">
      <colorScale>
        <cfvo type="num" val="1"/>
        <cfvo type="num" val="3"/>
        <cfvo type="num" val="5"/>
        <color theme="6" tint="-0.499984740745262"/>
        <color rgb="FFFFFF00"/>
        <color rgb="FFC00000"/>
      </colorScale>
    </cfRule>
  </conditionalFormatting>
  <printOptions horizontalCentered="1"/>
  <pageMargins left="1.1023622047244095" right="0.23622047244094491" top="0.74803149606299213" bottom="0.39370078740157483" header="0.31496062992125984" footer="0.31496062992125984"/>
  <pageSetup paperSize="5" scale="72" fitToHeight="9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autoPageBreaks="0" fitToPage="1"/>
  </sheetPr>
  <dimension ref="A1:X57"/>
  <sheetViews>
    <sheetView showGridLines="0" zoomScale="80" zoomScaleNormal="80" workbookViewId="0">
      <selection activeCell="E1" sqref="E1:R3"/>
    </sheetView>
  </sheetViews>
  <sheetFormatPr baseColWidth="10" defaultColWidth="11.42578125" defaultRowHeight="12" x14ac:dyDescent="0.2"/>
  <cols>
    <col min="1" max="1" width="4.7109375" style="1" customWidth="1"/>
    <col min="2" max="3" width="21.7109375" style="1" customWidth="1"/>
    <col min="4" max="4" width="21.7109375" style="1" hidden="1" customWidth="1"/>
    <col min="5" max="5" width="24.28515625" style="1" customWidth="1"/>
    <col min="6" max="8" width="6.7109375" style="1" customWidth="1"/>
    <col min="9" max="9" width="6.7109375" style="3" customWidth="1"/>
    <col min="10" max="10" width="21.7109375" style="4" customWidth="1"/>
    <col min="11" max="11" width="6.7109375" style="4" customWidth="1"/>
    <col min="12" max="15" width="6.7109375" style="1" customWidth="1"/>
    <col min="16" max="17" width="6.7109375" style="3" customWidth="1"/>
    <col min="18" max="18" width="24.7109375" style="1" customWidth="1"/>
    <col min="19" max="19" width="6.7109375" style="1" customWidth="1"/>
    <col min="20" max="20" width="20.5703125" style="1" customWidth="1"/>
    <col min="21" max="21" width="16.7109375" style="1" customWidth="1"/>
    <col min="22" max="22" width="23.7109375" style="2" customWidth="1"/>
    <col min="23" max="23" width="16.7109375" style="2" hidden="1" customWidth="1"/>
    <col min="24" max="24" width="67.7109375" style="1" hidden="1" customWidth="1"/>
    <col min="25" max="16384" width="11.42578125" style="1"/>
  </cols>
  <sheetData>
    <row r="1" spans="1:24" ht="20.25" customHeight="1" x14ac:dyDescent="0.25">
      <c r="B1" s="330"/>
      <c r="C1" s="331"/>
      <c r="D1" s="105"/>
      <c r="E1" s="370" t="s">
        <v>69</v>
      </c>
      <c r="F1" s="370"/>
      <c r="G1" s="370"/>
      <c r="H1" s="370"/>
      <c r="I1" s="370"/>
      <c r="J1" s="370"/>
      <c r="K1" s="370"/>
      <c r="L1" s="370"/>
      <c r="M1" s="370"/>
      <c r="N1" s="370"/>
      <c r="O1" s="370"/>
      <c r="P1" s="370"/>
      <c r="Q1" s="370"/>
      <c r="R1" s="370"/>
      <c r="S1" s="293" t="s">
        <v>73</v>
      </c>
      <c r="T1" s="293"/>
      <c r="U1" s="293"/>
      <c r="V1" s="343"/>
      <c r="W1" s="1"/>
    </row>
    <row r="2" spans="1:24" ht="32.25" customHeight="1" x14ac:dyDescent="0.2">
      <c r="B2" s="332"/>
      <c r="C2" s="333"/>
      <c r="D2" s="72"/>
      <c r="E2" s="350"/>
      <c r="F2" s="350"/>
      <c r="G2" s="350"/>
      <c r="H2" s="350"/>
      <c r="I2" s="350"/>
      <c r="J2" s="350"/>
      <c r="K2" s="350"/>
      <c r="L2" s="350"/>
      <c r="M2" s="350"/>
      <c r="N2" s="350"/>
      <c r="O2" s="350"/>
      <c r="P2" s="350"/>
      <c r="Q2" s="350"/>
      <c r="R2" s="350"/>
      <c r="S2" s="267" t="s">
        <v>70</v>
      </c>
      <c r="T2" s="267"/>
      <c r="U2" s="267"/>
      <c r="V2" s="344"/>
      <c r="W2" s="1"/>
    </row>
    <row r="3" spans="1:24" ht="41.25" customHeight="1" thickBot="1" x14ac:dyDescent="0.25">
      <c r="B3" s="334"/>
      <c r="C3" s="335"/>
      <c r="D3" s="106"/>
      <c r="E3" s="371" t="s">
        <v>72</v>
      </c>
      <c r="F3" s="371"/>
      <c r="G3" s="371"/>
      <c r="H3" s="371"/>
      <c r="I3" s="371"/>
      <c r="J3" s="371"/>
      <c r="K3" s="371"/>
      <c r="L3" s="371"/>
      <c r="M3" s="371"/>
      <c r="N3" s="371"/>
      <c r="O3" s="371"/>
      <c r="P3" s="371"/>
      <c r="Q3" s="371"/>
      <c r="R3" s="371"/>
      <c r="S3" s="297" t="s">
        <v>71</v>
      </c>
      <c r="T3" s="297"/>
      <c r="U3" s="297"/>
      <c r="V3" s="345"/>
      <c r="W3" s="1"/>
    </row>
    <row r="4" spans="1:24" ht="11.25" customHeight="1" x14ac:dyDescent="0.35">
      <c r="B4" s="226"/>
      <c r="C4" s="226"/>
      <c r="D4" s="226"/>
      <c r="E4" s="226"/>
      <c r="F4" s="226"/>
      <c r="G4" s="226"/>
      <c r="H4" s="226"/>
      <c r="I4" s="226"/>
      <c r="J4" s="226"/>
      <c r="K4" s="226"/>
      <c r="L4" s="226"/>
      <c r="M4" s="226"/>
      <c r="N4" s="226"/>
      <c r="O4" s="226"/>
      <c r="P4" s="226"/>
      <c r="Q4" s="226"/>
      <c r="R4" s="226"/>
      <c r="S4" s="226"/>
      <c r="T4" s="226"/>
      <c r="U4" s="226"/>
      <c r="V4" s="226"/>
      <c r="W4" s="71"/>
    </row>
    <row r="5" spans="1:24" ht="13.5" customHeight="1" x14ac:dyDescent="0.35">
      <c r="D5" s="48"/>
      <c r="E5" s="48"/>
      <c r="F5" s="48"/>
      <c r="G5" s="48"/>
      <c r="H5" s="48"/>
      <c r="I5" s="49"/>
      <c r="J5" s="48"/>
      <c r="K5" s="48"/>
      <c r="L5" s="48"/>
      <c r="M5" s="48"/>
    </row>
    <row r="6" spans="1:24" s="19" customFormat="1" ht="24" customHeight="1" x14ac:dyDescent="0.25">
      <c r="A6" s="45"/>
      <c r="D6" s="326" t="s">
        <v>68</v>
      </c>
      <c r="E6" s="327"/>
      <c r="F6" s="227" t="s">
        <v>136</v>
      </c>
      <c r="G6" s="227"/>
      <c r="H6" s="227"/>
      <c r="I6" s="227"/>
      <c r="J6" s="227"/>
      <c r="K6" s="227"/>
      <c r="L6" s="227"/>
      <c r="M6" s="227"/>
      <c r="N6" s="227"/>
      <c r="O6" s="227"/>
      <c r="P6" s="227"/>
      <c r="Q6" s="227"/>
      <c r="R6" s="228" t="s">
        <v>66</v>
      </c>
      <c r="S6" s="228"/>
      <c r="T6" s="229">
        <v>2021</v>
      </c>
      <c r="U6" s="229"/>
      <c r="V6" s="229"/>
      <c r="W6" s="47"/>
    </row>
    <row r="7" spans="1:24" s="19" customFormat="1" ht="38.25" customHeight="1" x14ac:dyDescent="0.25">
      <c r="A7" s="45"/>
      <c r="D7" s="326" t="s">
        <v>65</v>
      </c>
      <c r="E7" s="327"/>
      <c r="F7" s="230" t="s">
        <v>135</v>
      </c>
      <c r="G7" s="230"/>
      <c r="H7" s="230"/>
      <c r="I7" s="230"/>
      <c r="J7" s="230"/>
      <c r="K7" s="230"/>
      <c r="L7" s="230"/>
      <c r="M7" s="230"/>
      <c r="N7" s="230"/>
      <c r="O7" s="230"/>
      <c r="P7" s="230"/>
      <c r="Q7" s="230"/>
      <c r="R7" s="230"/>
      <c r="S7" s="230"/>
      <c r="T7" s="230"/>
      <c r="U7" s="230"/>
      <c r="V7" s="230"/>
      <c r="W7" s="46"/>
    </row>
    <row r="8" spans="1:24" s="19" customFormat="1" ht="15" x14ac:dyDescent="0.25">
      <c r="A8" s="45"/>
      <c r="B8" s="44"/>
      <c r="C8" s="44"/>
      <c r="I8" s="42"/>
      <c r="J8" s="43"/>
      <c r="K8" s="43"/>
      <c r="P8" s="42"/>
      <c r="Q8" s="42"/>
      <c r="V8" s="42"/>
      <c r="W8" s="42"/>
    </row>
    <row r="9" spans="1:24" s="33" customFormat="1" ht="30" customHeight="1" x14ac:dyDescent="0.25">
      <c r="A9" s="41"/>
      <c r="B9" s="231" t="s">
        <v>63</v>
      </c>
      <c r="C9" s="231" t="s">
        <v>62</v>
      </c>
      <c r="D9" s="231" t="s">
        <v>61</v>
      </c>
      <c r="E9" s="231" t="s">
        <v>60</v>
      </c>
      <c r="F9" s="232" t="s">
        <v>59</v>
      </c>
      <c r="G9" s="231" t="s">
        <v>58</v>
      </c>
      <c r="H9" s="231"/>
      <c r="I9" s="241" t="s">
        <v>53</v>
      </c>
      <c r="J9" s="235" t="s">
        <v>57</v>
      </c>
      <c r="K9" s="237" t="s">
        <v>56</v>
      </c>
      <c r="L9" s="238"/>
      <c r="M9" s="239" t="s">
        <v>55</v>
      </c>
      <c r="N9" s="231" t="s">
        <v>54</v>
      </c>
      <c r="O9" s="231"/>
      <c r="P9" s="241" t="s">
        <v>53</v>
      </c>
      <c r="Q9" s="232" t="s">
        <v>52</v>
      </c>
      <c r="R9" s="231" t="s">
        <v>51</v>
      </c>
      <c r="S9" s="255" t="s">
        <v>50</v>
      </c>
      <c r="T9" s="231" t="s">
        <v>49</v>
      </c>
      <c r="U9" s="235" t="s">
        <v>48</v>
      </c>
      <c r="V9" s="231" t="s">
        <v>47</v>
      </c>
      <c r="W9" s="279" t="s">
        <v>280</v>
      </c>
      <c r="X9" s="280"/>
    </row>
    <row r="10" spans="1:24" s="33" customFormat="1" ht="98.25" customHeight="1" x14ac:dyDescent="0.25">
      <c r="A10" s="41"/>
      <c r="B10" s="231"/>
      <c r="C10" s="231"/>
      <c r="D10" s="231"/>
      <c r="E10" s="231"/>
      <c r="F10" s="232"/>
      <c r="G10" s="40" t="s">
        <v>44</v>
      </c>
      <c r="H10" s="70" t="s">
        <v>43</v>
      </c>
      <c r="I10" s="242"/>
      <c r="J10" s="236"/>
      <c r="K10" s="69" t="s">
        <v>46</v>
      </c>
      <c r="L10" s="37" t="s">
        <v>45</v>
      </c>
      <c r="M10" s="240"/>
      <c r="N10" s="36" t="s">
        <v>44</v>
      </c>
      <c r="O10" s="35" t="s">
        <v>43</v>
      </c>
      <c r="P10" s="242"/>
      <c r="Q10" s="232"/>
      <c r="R10" s="231"/>
      <c r="S10" s="255"/>
      <c r="T10" s="231"/>
      <c r="U10" s="236"/>
      <c r="V10" s="231"/>
      <c r="W10" s="34" t="s">
        <v>42</v>
      </c>
      <c r="X10" s="34" t="s">
        <v>41</v>
      </c>
    </row>
    <row r="11" spans="1:24" s="19" customFormat="1" ht="100.5" customHeight="1" x14ac:dyDescent="0.25">
      <c r="A11" s="29">
        <v>1</v>
      </c>
      <c r="B11" s="22" t="s">
        <v>253</v>
      </c>
      <c r="C11" s="65" t="s">
        <v>134</v>
      </c>
      <c r="D11" s="22"/>
      <c r="E11" s="22" t="s">
        <v>133</v>
      </c>
      <c r="F11" s="23" t="s">
        <v>80</v>
      </c>
      <c r="G11" s="22">
        <v>1</v>
      </c>
      <c r="H11" s="22">
        <v>3</v>
      </c>
      <c r="I11" s="26" t="str">
        <f>INDEX([7]Listas!$L$4:$P$8,G11,H11)</f>
        <v>MODERADA</v>
      </c>
      <c r="J11" s="27" t="s">
        <v>132</v>
      </c>
      <c r="K11" s="25" t="s">
        <v>13</v>
      </c>
      <c r="L11" s="25" t="str">
        <f>IF('[7]Evaluación de Controles'!F40="X","Probabilidad",IF('[7]Evaluación de Controles'!H40="X","Impacto",))</f>
        <v>Probabilidad</v>
      </c>
      <c r="M11" s="22">
        <f>'[7]Evaluación de Controles'!X40</f>
        <v>70</v>
      </c>
      <c r="N11" s="22">
        <f>IF('[7]Evaluación de Controles'!F40="X",IF(M11&gt;75,IF(G11&gt;2,G11-2,IF(G11&gt;1,G11-1,G11)),IF(M11&gt;50,IF(G11&gt;1,G11-1,G11),G11)),G11)</f>
        <v>1</v>
      </c>
      <c r="O11" s="22">
        <f>IF('[7]Evaluación de Controles'!H40="X",IF(M11&gt;75,IF(H11&gt;2,H11-2,IF(H11&gt;1,H11-1,H11)),IF(M11&gt;50,IF(H11&gt;1,H11-1,H11),H11)),H11)</f>
        <v>3</v>
      </c>
      <c r="P11" s="26" t="str">
        <f>INDEX([7]Listas!$L$4:$P$8,N11,O11)</f>
        <v>MODERADA</v>
      </c>
      <c r="Q11" s="25" t="s">
        <v>98</v>
      </c>
      <c r="R11" s="24" t="s">
        <v>131</v>
      </c>
      <c r="S11" s="23" t="s">
        <v>116</v>
      </c>
      <c r="T11" s="22" t="s">
        <v>115</v>
      </c>
      <c r="U11" s="22" t="s">
        <v>124</v>
      </c>
      <c r="V11" s="22" t="s">
        <v>130</v>
      </c>
      <c r="W11" s="31"/>
      <c r="X11" s="115"/>
    </row>
    <row r="12" spans="1:24" s="19" customFormat="1" ht="130.5" customHeight="1" x14ac:dyDescent="0.25">
      <c r="A12" s="29">
        <v>2</v>
      </c>
      <c r="B12" s="22" t="s">
        <v>129</v>
      </c>
      <c r="C12" s="65" t="s">
        <v>128</v>
      </c>
      <c r="D12" s="22"/>
      <c r="E12" s="22" t="s">
        <v>127</v>
      </c>
      <c r="F12" s="23" t="s">
        <v>80</v>
      </c>
      <c r="G12" s="22">
        <v>2</v>
      </c>
      <c r="H12" s="22">
        <v>4</v>
      </c>
      <c r="I12" s="26" t="str">
        <f>INDEX([7]Listas!$L$4:$P$8,G12,H12)</f>
        <v>ALTA</v>
      </c>
      <c r="J12" s="27" t="s">
        <v>126</v>
      </c>
      <c r="K12" s="25" t="s">
        <v>21</v>
      </c>
      <c r="L12" s="25" t="str">
        <f>IF('[7]Evaluación de Controles'!F42="X","Probabilidad",IF('[7]Evaluación de Controles'!H42="X","Impacto",))</f>
        <v>Probabilidad</v>
      </c>
      <c r="M12" s="22">
        <f>'[7]Evaluación de Controles'!X41</f>
        <v>40</v>
      </c>
      <c r="N12" s="22">
        <f>IF('[7]Evaluación de Controles'!F41="X",IF(M12&gt;75,IF(G12&gt;2,G12-2,IF(G12&gt;1,G12-1,G12)),IF(M12&gt;50,IF(G12&gt;1,G12-1,G12),G12)),G12)</f>
        <v>2</v>
      </c>
      <c r="O12" s="22">
        <f>IF('[7]Evaluación de Controles'!H41="X",IF(M12&gt;75,IF(H12&gt;2,H12-2,IF(H12&gt;1,H12-1,H12)),IF(M12&gt;50,IF(H12&gt;1,H12-1,H12),H12)),H12)</f>
        <v>4</v>
      </c>
      <c r="P12" s="26" t="str">
        <f>INDEX([7]Listas!$L$4:$P$8,N12,O12)</f>
        <v>ALTA</v>
      </c>
      <c r="Q12" s="25" t="s">
        <v>118</v>
      </c>
      <c r="R12" s="24" t="s">
        <v>125</v>
      </c>
      <c r="S12" s="23" t="s">
        <v>116</v>
      </c>
      <c r="T12" s="22" t="s">
        <v>115</v>
      </c>
      <c r="U12" s="22" t="s">
        <v>124</v>
      </c>
      <c r="V12" s="22" t="s">
        <v>123</v>
      </c>
      <c r="W12" s="32"/>
      <c r="X12" s="79"/>
    </row>
    <row r="13" spans="1:24" s="19" customFormat="1" ht="116.25" customHeight="1" x14ac:dyDescent="0.25">
      <c r="A13" s="29">
        <v>3</v>
      </c>
      <c r="B13" s="22" t="s">
        <v>122</v>
      </c>
      <c r="C13" s="65" t="s">
        <v>121</v>
      </c>
      <c r="D13" s="22"/>
      <c r="E13" s="22" t="s">
        <v>120</v>
      </c>
      <c r="F13" s="23" t="s">
        <v>80</v>
      </c>
      <c r="G13" s="22">
        <v>3</v>
      </c>
      <c r="H13" s="22">
        <v>3</v>
      </c>
      <c r="I13" s="26" t="str">
        <f>INDEX([7]Listas!$L$4:$P$8,G13,H13)</f>
        <v>ALTA</v>
      </c>
      <c r="J13" s="27" t="s">
        <v>119</v>
      </c>
      <c r="K13" s="25" t="s">
        <v>21</v>
      </c>
      <c r="L13" s="25" t="str">
        <f>IF('[7]Evaluación de Controles'!F43="X","Probabilidad",IF('[7]Evaluación de Controles'!H43="X","Impacto",))</f>
        <v>Probabilidad</v>
      </c>
      <c r="M13" s="22">
        <f>'[7]Evaluación de Controles'!X42</f>
        <v>70</v>
      </c>
      <c r="N13" s="22">
        <f>IF('[7]Evaluación de Controles'!F42="X",IF(M13&gt;75,IF(G13&gt;2,G13-2,IF(G13&gt;1,G13-1,G13)),IF(M13&gt;50,IF(G13&gt;1,G13-1,G13),G13)),G13)</f>
        <v>2</v>
      </c>
      <c r="O13" s="22">
        <f>IF('[7]Evaluación de Controles'!H42="X",IF(M13&gt;75,IF(H13&gt;2,H13-2,IF(H13&gt;1,H13-1,H13)),IF(M13&gt;50,IF(H13&gt;1,H13-1,H13),H13)),H13)</f>
        <v>3</v>
      </c>
      <c r="P13" s="26" t="str">
        <f>INDEX([7]Listas!$L$4:$P$8,N13,O13)</f>
        <v>MODERADA</v>
      </c>
      <c r="Q13" s="25" t="s">
        <v>118</v>
      </c>
      <c r="R13" s="24" t="s">
        <v>117</v>
      </c>
      <c r="S13" s="23" t="s">
        <v>116</v>
      </c>
      <c r="T13" s="22" t="s">
        <v>115</v>
      </c>
      <c r="U13" s="22" t="s">
        <v>114</v>
      </c>
      <c r="V13" s="22" t="s">
        <v>113</v>
      </c>
      <c r="W13" s="32"/>
      <c r="X13" s="116"/>
    </row>
    <row r="14" spans="1:24" s="19" customFormat="1" ht="24.75" hidden="1" customHeight="1" x14ac:dyDescent="0.25">
      <c r="A14" s="29"/>
      <c r="B14" s="22"/>
      <c r="C14" s="65"/>
      <c r="D14" s="22"/>
      <c r="E14" s="22"/>
      <c r="F14" s="23"/>
      <c r="G14" s="22"/>
      <c r="H14" s="22"/>
      <c r="I14" s="26"/>
      <c r="J14" s="27"/>
      <c r="K14" s="25"/>
      <c r="L14" s="25"/>
      <c r="M14" s="22"/>
      <c r="N14" s="22"/>
      <c r="O14" s="22"/>
      <c r="P14" s="26"/>
      <c r="Q14" s="25"/>
      <c r="R14" s="24"/>
      <c r="S14" s="23"/>
      <c r="T14" s="22"/>
      <c r="U14" s="22"/>
      <c r="V14" s="22"/>
      <c r="W14" s="54"/>
      <c r="X14" s="64"/>
    </row>
    <row r="15" spans="1:24" ht="15" x14ac:dyDescent="0.2">
      <c r="B15" s="18"/>
      <c r="C15" s="17"/>
      <c r="D15" s="16"/>
      <c r="E15" s="7"/>
      <c r="F15" s="7"/>
      <c r="G15" s="7"/>
      <c r="H15" s="7"/>
      <c r="I15" s="9"/>
      <c r="J15" s="8"/>
      <c r="K15" s="8"/>
      <c r="L15" s="7"/>
      <c r="M15" s="11"/>
      <c r="W15" s="1"/>
    </row>
    <row r="16" spans="1:24" x14ac:dyDescent="0.2">
      <c r="B16" s="12"/>
      <c r="C16" s="12"/>
      <c r="D16" s="12"/>
      <c r="E16" s="12"/>
      <c r="F16" s="12"/>
      <c r="G16" s="256" t="s">
        <v>6</v>
      </c>
      <c r="H16" s="256"/>
      <c r="I16" s="10">
        <f>COUNTIF(I11:I13,"BAJA")</f>
        <v>0</v>
      </c>
      <c r="J16" s="8"/>
      <c r="K16" s="8"/>
      <c r="L16" s="7"/>
      <c r="M16" s="11"/>
      <c r="N16" s="256" t="s">
        <v>6</v>
      </c>
      <c r="O16" s="256"/>
      <c r="P16" s="10">
        <f>COUNTIF(P11:P14,"BAJA")</f>
        <v>0</v>
      </c>
      <c r="W16" s="1"/>
    </row>
    <row r="17" spans="2:23" x14ac:dyDescent="0.2">
      <c r="B17" s="285"/>
      <c r="C17" s="285"/>
      <c r="D17" s="285"/>
      <c r="E17" s="285"/>
      <c r="F17" s="285"/>
      <c r="G17" s="256" t="s">
        <v>5</v>
      </c>
      <c r="H17" s="256"/>
      <c r="I17" s="10">
        <f>COUNTIF(I11:I13,"MODERADA")</f>
        <v>1</v>
      </c>
      <c r="J17" s="8"/>
      <c r="K17" s="8"/>
      <c r="L17" s="7"/>
      <c r="M17" s="12"/>
      <c r="N17" s="256" t="s">
        <v>5</v>
      </c>
      <c r="O17" s="256"/>
      <c r="P17" s="10">
        <f>COUNTIF(P11:P13,"MODERADA")</f>
        <v>2</v>
      </c>
      <c r="W17" s="1"/>
    </row>
    <row r="18" spans="2:23" x14ac:dyDescent="0.2">
      <c r="B18" s="15"/>
      <c r="D18" s="7"/>
      <c r="E18" s="15"/>
      <c r="F18" s="7"/>
      <c r="G18" s="256" t="s">
        <v>4</v>
      </c>
      <c r="H18" s="256"/>
      <c r="I18" s="10">
        <f>COUNTIF(I11:I13,"ALTA")</f>
        <v>2</v>
      </c>
      <c r="J18" s="8"/>
      <c r="K18" s="8"/>
      <c r="L18" s="7"/>
      <c r="M18" s="7"/>
      <c r="N18" s="256" t="s">
        <v>4</v>
      </c>
      <c r="O18" s="256"/>
      <c r="P18" s="10">
        <f>COUNTIF(P11:P13,"ALTA")</f>
        <v>1</v>
      </c>
      <c r="Q18" s="1"/>
      <c r="V18" s="1"/>
      <c r="W18" s="1"/>
    </row>
    <row r="19" spans="2:23" ht="15.75" x14ac:dyDescent="0.2">
      <c r="B19" s="14" t="s">
        <v>3</v>
      </c>
      <c r="D19" s="7"/>
      <c r="E19" s="13" t="s">
        <v>2</v>
      </c>
      <c r="F19" s="7"/>
      <c r="G19" s="256" t="s">
        <v>1</v>
      </c>
      <c r="H19" s="256"/>
      <c r="I19" s="10">
        <f>COUNTIF(I11:I13,"EXTREMA")</f>
        <v>0</v>
      </c>
      <c r="J19" s="8"/>
      <c r="K19" s="8"/>
      <c r="L19" s="7"/>
      <c r="M19" s="7"/>
      <c r="N19" s="256" t="s">
        <v>1</v>
      </c>
      <c r="O19" s="256"/>
      <c r="P19" s="10">
        <f>COUNTIF(P11:P13,"EXTREMA")</f>
        <v>0</v>
      </c>
      <c r="Q19" s="1"/>
      <c r="V19" s="1"/>
      <c r="W19" s="1"/>
    </row>
    <row r="20" spans="2:23" x14ac:dyDescent="0.2">
      <c r="D20" s="7"/>
      <c r="E20" s="7"/>
      <c r="G20" s="7"/>
      <c r="H20" s="7"/>
      <c r="I20" s="9"/>
      <c r="J20" s="8"/>
      <c r="K20" s="8"/>
      <c r="L20" s="7"/>
      <c r="M20" s="7" t="s">
        <v>0</v>
      </c>
      <c r="P20" s="1"/>
      <c r="Q20" s="1"/>
      <c r="V20" s="1"/>
      <c r="W20" s="1"/>
    </row>
    <row r="21" spans="2:23" ht="15.75" x14ac:dyDescent="0.2">
      <c r="B21" s="6"/>
      <c r="C21" s="5"/>
      <c r="D21" s="7"/>
      <c r="E21" s="7"/>
      <c r="G21" s="7"/>
      <c r="H21" s="7"/>
      <c r="I21" s="9"/>
      <c r="J21" s="8"/>
      <c r="K21" s="8"/>
      <c r="L21" s="7"/>
      <c r="M21" s="7"/>
      <c r="P21" s="1"/>
      <c r="Q21" s="1"/>
      <c r="V21" s="1"/>
    </row>
    <row r="22" spans="2:23" x14ac:dyDescent="0.2">
      <c r="D22" s="7"/>
      <c r="E22" s="7"/>
      <c r="G22" s="7"/>
      <c r="H22" s="7"/>
      <c r="I22" s="9"/>
      <c r="J22" s="8"/>
      <c r="K22" s="8"/>
      <c r="L22" s="7"/>
      <c r="M22" s="7"/>
      <c r="P22" s="1"/>
      <c r="Q22" s="1"/>
      <c r="V22" s="1"/>
    </row>
    <row r="23" spans="2:23" x14ac:dyDescent="0.2">
      <c r="D23" s="7"/>
      <c r="H23" s="7"/>
      <c r="I23" s="9"/>
      <c r="P23" s="1"/>
      <c r="Q23" s="1"/>
      <c r="V23" s="1"/>
    </row>
    <row r="24" spans="2:23" x14ac:dyDescent="0.2">
      <c r="D24" s="7"/>
      <c r="F24" s="7"/>
      <c r="H24" s="7"/>
      <c r="I24" s="9"/>
      <c r="P24" s="1"/>
      <c r="Q24" s="1"/>
      <c r="V24" s="1"/>
    </row>
    <row r="25" spans="2:23" x14ac:dyDescent="0.2">
      <c r="D25" s="7"/>
      <c r="H25" s="7"/>
      <c r="I25" s="9"/>
      <c r="P25" s="1"/>
      <c r="Q25" s="1"/>
      <c r="V25" s="1"/>
    </row>
    <row r="26" spans="2:23" x14ac:dyDescent="0.2">
      <c r="D26" s="7"/>
      <c r="H26" s="7"/>
      <c r="I26" s="9"/>
      <c r="P26" s="1"/>
      <c r="Q26" s="1"/>
      <c r="V26" s="1"/>
    </row>
    <row r="27" spans="2:23" x14ac:dyDescent="0.2">
      <c r="D27" s="7"/>
      <c r="H27" s="7"/>
      <c r="I27" s="9"/>
      <c r="P27" s="1"/>
      <c r="Q27" s="1"/>
      <c r="V27" s="1"/>
    </row>
    <row r="28" spans="2:23" x14ac:dyDescent="0.2">
      <c r="D28" s="7"/>
      <c r="H28" s="7"/>
      <c r="I28" s="9"/>
      <c r="P28" s="1"/>
      <c r="Q28" s="1"/>
      <c r="V28" s="1"/>
    </row>
    <row r="29" spans="2:23" x14ac:dyDescent="0.2">
      <c r="D29" s="7"/>
      <c r="H29" s="7"/>
      <c r="I29" s="9"/>
      <c r="P29" s="1"/>
      <c r="Q29" s="1"/>
      <c r="V29" s="1"/>
    </row>
    <row r="30" spans="2:23" x14ac:dyDescent="0.2">
      <c r="D30" s="7"/>
      <c r="H30" s="7"/>
      <c r="I30" s="9"/>
      <c r="P30" s="1"/>
      <c r="Q30" s="1"/>
      <c r="V30" s="1"/>
    </row>
    <row r="31" spans="2:23" x14ac:dyDescent="0.2">
      <c r="D31" s="7"/>
      <c r="P31" s="1"/>
      <c r="Q31" s="1"/>
      <c r="V31" s="1"/>
    </row>
    <row r="32" spans="2:23" x14ac:dyDescent="0.2">
      <c r="D32" s="7"/>
      <c r="P32" s="1"/>
      <c r="Q32" s="1"/>
      <c r="V32" s="1"/>
    </row>
    <row r="33" spans="1:24" x14ac:dyDescent="0.2">
      <c r="D33" s="7"/>
      <c r="P33" s="1"/>
      <c r="Q33" s="1"/>
      <c r="V33" s="1"/>
    </row>
    <row r="34" spans="1:24" x14ac:dyDescent="0.2">
      <c r="D34" s="7"/>
      <c r="I34" s="1"/>
      <c r="J34" s="1"/>
      <c r="K34" s="1"/>
      <c r="P34" s="1"/>
      <c r="Q34" s="1"/>
      <c r="V34" s="1"/>
    </row>
    <row r="35" spans="1:24" s="2" customFormat="1" x14ac:dyDescent="0.2">
      <c r="A35" s="1"/>
      <c r="B35" s="1"/>
      <c r="C35" s="1"/>
      <c r="D35" s="7"/>
      <c r="E35" s="1"/>
      <c r="F35" s="1"/>
      <c r="G35" s="1"/>
      <c r="H35" s="1"/>
      <c r="I35" s="1"/>
      <c r="J35" s="1"/>
      <c r="K35" s="1"/>
      <c r="L35" s="1"/>
      <c r="M35" s="1"/>
      <c r="N35" s="1"/>
      <c r="O35" s="1"/>
      <c r="P35" s="1"/>
      <c r="Q35" s="1"/>
      <c r="R35" s="1"/>
      <c r="S35" s="1"/>
      <c r="T35" s="1"/>
      <c r="U35" s="1"/>
      <c r="V35" s="1"/>
      <c r="X35" s="1"/>
    </row>
    <row r="36" spans="1:24" s="2" customFormat="1" x14ac:dyDescent="0.2">
      <c r="A36" s="1"/>
      <c r="B36" s="1"/>
      <c r="C36" s="1"/>
      <c r="D36" s="7"/>
      <c r="E36" s="1"/>
      <c r="F36" s="1"/>
      <c r="G36" s="1"/>
      <c r="H36" s="1"/>
      <c r="I36" s="1"/>
      <c r="J36" s="1"/>
      <c r="K36" s="1"/>
      <c r="L36" s="1"/>
      <c r="M36" s="1"/>
      <c r="N36" s="1"/>
      <c r="O36" s="1"/>
      <c r="P36" s="1"/>
      <c r="Q36" s="1"/>
      <c r="R36" s="1"/>
      <c r="S36" s="1"/>
      <c r="T36" s="1"/>
      <c r="U36" s="1"/>
      <c r="V36" s="1"/>
      <c r="X36" s="1"/>
    </row>
    <row r="37" spans="1:24" s="2" customFormat="1" x14ac:dyDescent="0.2">
      <c r="A37" s="1"/>
      <c r="B37" s="1"/>
      <c r="C37" s="1"/>
      <c r="D37" s="7"/>
      <c r="E37" s="1"/>
      <c r="F37" s="1"/>
      <c r="G37" s="1"/>
      <c r="H37" s="1"/>
      <c r="I37" s="1"/>
      <c r="J37" s="1"/>
      <c r="K37" s="1"/>
      <c r="L37" s="1"/>
      <c r="M37" s="1"/>
      <c r="N37" s="1"/>
      <c r="O37" s="1"/>
      <c r="P37" s="1"/>
      <c r="Q37" s="1"/>
      <c r="R37" s="1"/>
      <c r="S37" s="1"/>
      <c r="T37" s="1"/>
      <c r="U37" s="1"/>
      <c r="V37" s="1"/>
      <c r="X37" s="1"/>
    </row>
    <row r="38" spans="1:24" s="2" customFormat="1" x14ac:dyDescent="0.2">
      <c r="A38" s="1"/>
      <c r="B38" s="1"/>
      <c r="C38" s="1"/>
      <c r="D38" s="7"/>
      <c r="E38" s="1"/>
      <c r="F38" s="1"/>
      <c r="G38" s="1"/>
      <c r="H38" s="1"/>
      <c r="I38" s="1"/>
      <c r="J38" s="1"/>
      <c r="K38" s="1"/>
      <c r="L38" s="1"/>
      <c r="M38" s="1"/>
      <c r="N38" s="1"/>
      <c r="O38" s="1"/>
      <c r="P38" s="1"/>
      <c r="Q38" s="1"/>
      <c r="R38" s="1"/>
      <c r="S38" s="1"/>
      <c r="T38" s="1"/>
      <c r="U38" s="1"/>
      <c r="V38" s="1"/>
      <c r="X38" s="1"/>
    </row>
    <row r="39" spans="1:24" s="2" customFormat="1" x14ac:dyDescent="0.2">
      <c r="A39" s="1"/>
      <c r="B39" s="1"/>
      <c r="C39" s="1"/>
      <c r="D39" s="7"/>
      <c r="E39" s="1"/>
      <c r="F39" s="1"/>
      <c r="G39" s="1"/>
      <c r="H39" s="1"/>
      <c r="I39" s="1"/>
      <c r="J39" s="1"/>
      <c r="K39" s="1"/>
      <c r="L39" s="1"/>
      <c r="M39" s="1"/>
      <c r="N39" s="1"/>
      <c r="O39" s="1"/>
      <c r="P39" s="1"/>
      <c r="Q39" s="1"/>
      <c r="R39" s="1"/>
      <c r="S39" s="1"/>
      <c r="T39" s="1"/>
      <c r="U39" s="1"/>
      <c r="V39" s="1"/>
      <c r="X39" s="1"/>
    </row>
    <row r="40" spans="1:24" s="2" customFormat="1" x14ac:dyDescent="0.2">
      <c r="A40" s="1"/>
      <c r="B40" s="1"/>
      <c r="C40" s="1"/>
      <c r="D40" s="7"/>
      <c r="E40" s="1"/>
      <c r="F40" s="1"/>
      <c r="G40" s="1"/>
      <c r="H40" s="1"/>
      <c r="I40" s="1"/>
      <c r="J40" s="1"/>
      <c r="K40" s="1"/>
      <c r="L40" s="1"/>
      <c r="M40" s="1"/>
      <c r="N40" s="1"/>
      <c r="O40" s="1"/>
      <c r="P40" s="1"/>
      <c r="Q40" s="1"/>
      <c r="R40" s="1"/>
      <c r="S40" s="1"/>
      <c r="T40" s="1"/>
      <c r="U40" s="1"/>
      <c r="V40" s="1"/>
      <c r="X40" s="1"/>
    </row>
    <row r="41" spans="1:24" s="2" customFormat="1" x14ac:dyDescent="0.2">
      <c r="A41" s="1"/>
      <c r="B41" s="1"/>
      <c r="C41" s="1"/>
      <c r="D41" s="7"/>
      <c r="E41" s="1"/>
      <c r="F41" s="1"/>
      <c r="G41" s="1"/>
      <c r="H41" s="1"/>
      <c r="I41" s="1"/>
      <c r="J41" s="1"/>
      <c r="K41" s="1"/>
      <c r="L41" s="1"/>
      <c r="M41" s="1"/>
      <c r="N41" s="1"/>
      <c r="O41" s="1"/>
      <c r="P41" s="1"/>
      <c r="Q41" s="1"/>
      <c r="R41" s="1"/>
      <c r="S41" s="1"/>
      <c r="T41" s="1"/>
      <c r="U41" s="1"/>
      <c r="V41" s="1"/>
      <c r="X41" s="1"/>
    </row>
    <row r="42" spans="1:24" s="2" customFormat="1" x14ac:dyDescent="0.2">
      <c r="A42" s="1"/>
      <c r="B42" s="1"/>
      <c r="C42" s="1"/>
      <c r="D42" s="7"/>
      <c r="E42" s="1"/>
      <c r="F42" s="1"/>
      <c r="G42" s="1"/>
      <c r="H42" s="1"/>
      <c r="I42" s="1"/>
      <c r="J42" s="1"/>
      <c r="K42" s="1"/>
      <c r="L42" s="1"/>
      <c r="M42" s="1"/>
      <c r="N42" s="1"/>
      <c r="O42" s="1"/>
      <c r="P42" s="1"/>
      <c r="Q42" s="1"/>
      <c r="R42" s="1"/>
      <c r="S42" s="1"/>
      <c r="T42" s="1"/>
      <c r="U42" s="1"/>
      <c r="V42" s="1"/>
      <c r="X42" s="1"/>
    </row>
    <row r="43" spans="1:24" s="2" customFormat="1" x14ac:dyDescent="0.2">
      <c r="A43" s="1"/>
      <c r="B43" s="1"/>
      <c r="C43" s="1"/>
      <c r="D43" s="7"/>
      <c r="E43" s="1"/>
      <c r="F43" s="1"/>
      <c r="G43" s="1"/>
      <c r="H43" s="1"/>
      <c r="I43" s="1"/>
      <c r="J43" s="1"/>
      <c r="K43" s="1"/>
      <c r="L43" s="1"/>
      <c r="M43" s="1"/>
      <c r="N43" s="1"/>
      <c r="O43" s="1"/>
      <c r="P43" s="1"/>
      <c r="Q43" s="1"/>
      <c r="R43" s="1"/>
      <c r="S43" s="1"/>
      <c r="T43" s="1"/>
      <c r="U43" s="1"/>
      <c r="V43" s="1"/>
      <c r="X43" s="1"/>
    </row>
    <row r="44" spans="1:24" s="2" customFormat="1" x14ac:dyDescent="0.2">
      <c r="A44" s="1"/>
      <c r="B44" s="1"/>
      <c r="C44" s="1"/>
      <c r="D44" s="7"/>
      <c r="E44" s="1"/>
      <c r="F44" s="1"/>
      <c r="G44" s="1"/>
      <c r="H44" s="1"/>
      <c r="I44" s="1"/>
      <c r="J44" s="1"/>
      <c r="K44" s="1"/>
      <c r="L44" s="1"/>
      <c r="M44" s="1"/>
      <c r="N44" s="1"/>
      <c r="O44" s="1"/>
      <c r="P44" s="1"/>
      <c r="Q44" s="1"/>
      <c r="R44" s="1"/>
      <c r="S44" s="1"/>
      <c r="T44" s="1"/>
      <c r="U44" s="1"/>
      <c r="V44" s="1"/>
      <c r="X44" s="1"/>
    </row>
    <row r="45" spans="1:24" s="2" customFormat="1" x14ac:dyDescent="0.2">
      <c r="A45" s="1"/>
      <c r="B45" s="1"/>
      <c r="C45" s="1"/>
      <c r="D45" s="7"/>
      <c r="E45" s="1"/>
      <c r="F45" s="1"/>
      <c r="G45" s="1"/>
      <c r="H45" s="1"/>
      <c r="I45" s="1"/>
      <c r="J45" s="1"/>
      <c r="K45" s="1"/>
      <c r="L45" s="1"/>
      <c r="M45" s="1"/>
      <c r="N45" s="1"/>
      <c r="O45" s="1"/>
      <c r="P45" s="1"/>
      <c r="Q45" s="1"/>
      <c r="R45" s="1"/>
      <c r="S45" s="1"/>
      <c r="T45" s="1"/>
      <c r="U45" s="1"/>
      <c r="V45" s="1"/>
      <c r="X45" s="1"/>
    </row>
    <row r="46" spans="1:24" s="2" customFormat="1" x14ac:dyDescent="0.2">
      <c r="A46" s="1"/>
      <c r="B46" s="1"/>
      <c r="C46" s="1"/>
      <c r="D46" s="7"/>
      <c r="E46" s="1"/>
      <c r="F46" s="1"/>
      <c r="G46" s="1"/>
      <c r="H46" s="1"/>
      <c r="I46" s="1"/>
      <c r="J46" s="1"/>
      <c r="K46" s="1"/>
      <c r="L46" s="1"/>
      <c r="M46" s="1"/>
      <c r="N46" s="1"/>
      <c r="O46" s="1"/>
      <c r="P46" s="1"/>
      <c r="Q46" s="1"/>
      <c r="R46" s="1"/>
      <c r="S46" s="1"/>
      <c r="T46" s="1"/>
      <c r="U46" s="1"/>
      <c r="V46" s="1"/>
      <c r="X46" s="1"/>
    </row>
    <row r="47" spans="1:24" s="2" customFormat="1" x14ac:dyDescent="0.2">
      <c r="A47" s="1"/>
      <c r="B47" s="1"/>
      <c r="C47" s="1"/>
      <c r="D47" s="7"/>
      <c r="E47" s="1"/>
      <c r="F47" s="1"/>
      <c r="G47" s="1"/>
      <c r="H47" s="1"/>
      <c r="I47" s="1"/>
      <c r="J47" s="1"/>
      <c r="K47" s="1"/>
      <c r="L47" s="1"/>
      <c r="M47" s="1"/>
      <c r="N47" s="1"/>
      <c r="O47" s="1"/>
      <c r="P47" s="1"/>
      <c r="Q47" s="1"/>
      <c r="R47" s="1"/>
      <c r="S47" s="1"/>
      <c r="T47" s="1"/>
      <c r="U47" s="1"/>
      <c r="V47" s="1"/>
      <c r="X47" s="1"/>
    </row>
    <row r="48" spans="1:24" s="2" customFormat="1" x14ac:dyDescent="0.2">
      <c r="A48" s="1"/>
      <c r="B48" s="1"/>
      <c r="C48" s="1"/>
      <c r="D48" s="7"/>
      <c r="E48" s="1"/>
      <c r="F48" s="1"/>
      <c r="G48" s="1"/>
      <c r="H48" s="1"/>
      <c r="I48" s="1"/>
      <c r="J48" s="1"/>
      <c r="K48" s="1"/>
      <c r="L48" s="1"/>
      <c r="M48" s="1"/>
      <c r="N48" s="1"/>
      <c r="O48" s="1"/>
      <c r="P48" s="1"/>
      <c r="Q48" s="1"/>
      <c r="R48" s="1"/>
      <c r="S48" s="1"/>
      <c r="T48" s="1"/>
      <c r="U48" s="1"/>
      <c r="V48" s="1"/>
      <c r="X48" s="1"/>
    </row>
    <row r="49" spans="1:24" s="2" customFormat="1" x14ac:dyDescent="0.2">
      <c r="A49" s="1"/>
      <c r="B49" s="1"/>
      <c r="C49" s="1"/>
      <c r="D49" s="7"/>
      <c r="E49" s="1"/>
      <c r="F49" s="1"/>
      <c r="G49" s="1"/>
      <c r="H49" s="1"/>
      <c r="I49" s="1"/>
      <c r="J49" s="1"/>
      <c r="K49" s="1"/>
      <c r="L49" s="1"/>
      <c r="M49" s="1"/>
      <c r="N49" s="1"/>
      <c r="O49" s="1"/>
      <c r="P49" s="1"/>
      <c r="Q49" s="1"/>
      <c r="R49" s="1"/>
      <c r="S49" s="1"/>
      <c r="T49" s="1"/>
      <c r="U49" s="1"/>
      <c r="V49" s="1"/>
      <c r="X49" s="1"/>
    </row>
    <row r="50" spans="1:24" s="2" customFormat="1" x14ac:dyDescent="0.2">
      <c r="A50" s="1"/>
      <c r="B50" s="1"/>
      <c r="C50" s="1"/>
      <c r="D50" s="7"/>
      <c r="E50" s="1"/>
      <c r="F50" s="1"/>
      <c r="G50" s="1"/>
      <c r="H50" s="1"/>
      <c r="I50" s="1"/>
      <c r="J50" s="1"/>
      <c r="K50" s="1"/>
      <c r="L50" s="1"/>
      <c r="M50" s="1"/>
      <c r="N50" s="1"/>
      <c r="O50" s="1"/>
      <c r="P50" s="1"/>
      <c r="Q50" s="1"/>
      <c r="R50" s="1"/>
      <c r="S50" s="1"/>
      <c r="T50" s="1"/>
      <c r="U50" s="1"/>
      <c r="V50" s="1"/>
      <c r="X50" s="1"/>
    </row>
    <row r="51" spans="1:24" s="2" customFormat="1" x14ac:dyDescent="0.2">
      <c r="A51" s="1"/>
      <c r="B51" s="1"/>
      <c r="C51" s="1"/>
      <c r="D51" s="7"/>
      <c r="E51" s="1"/>
      <c r="F51" s="1"/>
      <c r="G51" s="1"/>
      <c r="H51" s="1"/>
      <c r="I51" s="1"/>
      <c r="J51" s="1"/>
      <c r="K51" s="1"/>
      <c r="L51" s="1"/>
      <c r="M51" s="1"/>
      <c r="N51" s="1"/>
      <c r="O51" s="1"/>
      <c r="P51" s="1"/>
      <c r="Q51" s="1"/>
      <c r="R51" s="1"/>
      <c r="S51" s="1"/>
      <c r="T51" s="1"/>
      <c r="U51" s="1"/>
      <c r="V51" s="1"/>
      <c r="X51" s="1"/>
    </row>
    <row r="52" spans="1:24" s="2" customFormat="1" x14ac:dyDescent="0.2">
      <c r="A52" s="1"/>
      <c r="B52" s="1"/>
      <c r="C52" s="1"/>
      <c r="D52" s="7"/>
      <c r="E52" s="1"/>
      <c r="F52" s="1"/>
      <c r="G52" s="1"/>
      <c r="H52" s="1"/>
      <c r="I52" s="1"/>
      <c r="J52" s="1"/>
      <c r="K52" s="1"/>
      <c r="L52" s="1"/>
      <c r="M52" s="1"/>
      <c r="N52" s="1"/>
      <c r="O52" s="1"/>
      <c r="P52" s="1"/>
      <c r="Q52" s="1"/>
      <c r="R52" s="1"/>
      <c r="S52" s="1"/>
      <c r="T52" s="1"/>
      <c r="U52" s="1"/>
      <c r="V52" s="1"/>
      <c r="X52" s="1"/>
    </row>
    <row r="53" spans="1:24" s="2" customFormat="1" x14ac:dyDescent="0.2">
      <c r="A53" s="1"/>
      <c r="B53" s="1"/>
      <c r="C53" s="1"/>
      <c r="D53" s="7"/>
      <c r="E53" s="1"/>
      <c r="F53" s="1"/>
      <c r="G53" s="1"/>
      <c r="H53" s="1"/>
      <c r="I53" s="1"/>
      <c r="J53" s="1"/>
      <c r="K53" s="1"/>
      <c r="L53" s="1"/>
      <c r="M53" s="1"/>
      <c r="N53" s="1"/>
      <c r="O53" s="1"/>
      <c r="P53" s="1"/>
      <c r="Q53" s="1"/>
      <c r="R53" s="1"/>
      <c r="S53" s="1"/>
      <c r="T53" s="1"/>
      <c r="U53" s="1"/>
      <c r="V53" s="1"/>
      <c r="X53" s="1"/>
    </row>
    <row r="54" spans="1:24" s="2" customFormat="1" x14ac:dyDescent="0.2">
      <c r="A54" s="1"/>
      <c r="B54" s="1"/>
      <c r="C54" s="1"/>
      <c r="D54" s="7"/>
      <c r="E54" s="1"/>
      <c r="F54" s="1"/>
      <c r="G54" s="1"/>
      <c r="H54" s="1"/>
      <c r="I54" s="1"/>
      <c r="J54" s="1"/>
      <c r="K54" s="1"/>
      <c r="L54" s="1"/>
      <c r="M54" s="1"/>
      <c r="N54" s="1"/>
      <c r="O54" s="1"/>
      <c r="P54" s="1"/>
      <c r="Q54" s="1"/>
      <c r="R54" s="1"/>
      <c r="S54" s="1"/>
      <c r="T54" s="1"/>
      <c r="U54" s="1"/>
      <c r="V54" s="1"/>
      <c r="X54" s="1"/>
    </row>
    <row r="55" spans="1:24" s="2" customFormat="1" x14ac:dyDescent="0.2">
      <c r="A55" s="1"/>
      <c r="B55" s="1"/>
      <c r="C55" s="1"/>
      <c r="D55" s="7"/>
      <c r="E55" s="1"/>
      <c r="F55" s="1"/>
      <c r="G55" s="1"/>
      <c r="H55" s="1"/>
      <c r="I55" s="1"/>
      <c r="J55" s="1"/>
      <c r="K55" s="1"/>
      <c r="L55" s="1"/>
      <c r="M55" s="1"/>
      <c r="N55" s="1"/>
      <c r="O55" s="1"/>
      <c r="P55" s="1"/>
      <c r="Q55" s="1"/>
      <c r="R55" s="1"/>
      <c r="S55" s="1"/>
      <c r="T55" s="1"/>
      <c r="U55" s="1"/>
      <c r="V55" s="1"/>
      <c r="X55" s="1"/>
    </row>
    <row r="56" spans="1:24" s="2" customFormat="1" x14ac:dyDescent="0.2">
      <c r="A56" s="1"/>
      <c r="B56" s="1"/>
      <c r="C56" s="1"/>
      <c r="D56" s="7"/>
      <c r="E56" s="1"/>
      <c r="F56" s="1"/>
      <c r="G56" s="1"/>
      <c r="H56" s="1"/>
      <c r="I56" s="1"/>
      <c r="J56" s="1"/>
      <c r="K56" s="1"/>
      <c r="L56" s="1"/>
      <c r="M56" s="1"/>
      <c r="N56" s="1"/>
      <c r="O56" s="1"/>
      <c r="P56" s="1"/>
      <c r="Q56" s="1"/>
      <c r="R56" s="1"/>
      <c r="S56" s="1"/>
      <c r="T56" s="1"/>
      <c r="U56" s="1"/>
      <c r="V56" s="1"/>
      <c r="X56" s="1"/>
    </row>
    <row r="57" spans="1:24" s="2" customFormat="1" x14ac:dyDescent="0.2">
      <c r="A57" s="1"/>
      <c r="B57" s="1"/>
      <c r="C57" s="1"/>
      <c r="D57" s="7"/>
      <c r="E57" s="1"/>
      <c r="F57" s="1"/>
      <c r="G57" s="1"/>
      <c r="H57" s="1"/>
      <c r="I57" s="1"/>
      <c r="J57" s="1"/>
      <c r="K57" s="1"/>
      <c r="L57" s="1"/>
      <c r="M57" s="1"/>
      <c r="N57" s="1"/>
      <c r="O57" s="1"/>
      <c r="P57" s="1"/>
      <c r="Q57" s="1"/>
      <c r="R57" s="1"/>
      <c r="S57" s="1"/>
      <c r="T57" s="1"/>
      <c r="U57" s="1"/>
      <c r="V57" s="1"/>
      <c r="X57" s="1"/>
    </row>
  </sheetData>
  <mergeCells count="42">
    <mergeCell ref="V1:V3"/>
    <mergeCell ref="B4:V4"/>
    <mergeCell ref="D6:E6"/>
    <mergeCell ref="F6:Q6"/>
    <mergeCell ref="R6:S6"/>
    <mergeCell ref="T6:V6"/>
    <mergeCell ref="D7:E7"/>
    <mergeCell ref="F7:V7"/>
    <mergeCell ref="B9:B10"/>
    <mergeCell ref="C9:C10"/>
    <mergeCell ref="D9:D10"/>
    <mergeCell ref="E9:E10"/>
    <mergeCell ref="F9:F10"/>
    <mergeCell ref="G9:H9"/>
    <mergeCell ref="I9:I10"/>
    <mergeCell ref="J9:J10"/>
    <mergeCell ref="W9:X9"/>
    <mergeCell ref="K9:L9"/>
    <mergeCell ref="M9:M10"/>
    <mergeCell ref="N9:O9"/>
    <mergeCell ref="P9:P10"/>
    <mergeCell ref="Q9:Q10"/>
    <mergeCell ref="R9:R10"/>
    <mergeCell ref="S9:S10"/>
    <mergeCell ref="T9:T10"/>
    <mergeCell ref="U9:U10"/>
    <mergeCell ref="V9:V10"/>
    <mergeCell ref="B1:C3"/>
    <mergeCell ref="G19:H19"/>
    <mergeCell ref="N19:O19"/>
    <mergeCell ref="E1:R2"/>
    <mergeCell ref="E3:R3"/>
    <mergeCell ref="S1:U1"/>
    <mergeCell ref="S2:U2"/>
    <mergeCell ref="S3:U3"/>
    <mergeCell ref="G16:H16"/>
    <mergeCell ref="N16:O16"/>
    <mergeCell ref="B17:F17"/>
    <mergeCell ref="G17:H17"/>
    <mergeCell ref="N17:O17"/>
    <mergeCell ref="G18:H18"/>
    <mergeCell ref="N18:O18"/>
  </mergeCells>
  <conditionalFormatting sqref="I5 P5 I8 P8 I15:I1048576 P15:P1048576">
    <cfRule type="cellIs" dxfId="187" priority="87" operator="equal">
      <formula>"BAJA"</formula>
    </cfRule>
  </conditionalFormatting>
  <conditionalFormatting sqref="I5 P5 I8 P8 I15:I1048576 P15:P1048576">
    <cfRule type="cellIs" dxfId="186" priority="84" operator="equal">
      <formula>"EXTREMA"</formula>
    </cfRule>
    <cfRule type="cellIs" dxfId="185" priority="85" operator="equal">
      <formula>"ALTA"</formula>
    </cfRule>
    <cfRule type="cellIs" dxfId="184" priority="86" operator="equal">
      <formula>"MODERADA"</formula>
    </cfRule>
  </conditionalFormatting>
  <conditionalFormatting sqref="F5:G5 N5:O5 F8:G8 F15:G1048576 N8:O8 N15:O1048576 G11:H14">
    <cfRule type="colorScale" priority="83">
      <colorScale>
        <cfvo type="num" val="1"/>
        <cfvo type="num" val="3"/>
        <cfvo type="num" val="5"/>
        <color theme="6" tint="-0.499984740745262"/>
        <color rgb="FFFFFF00"/>
        <color rgb="FFC00000"/>
      </colorScale>
    </cfRule>
  </conditionalFormatting>
  <conditionalFormatting sqref="I16:I19">
    <cfRule type="cellIs" dxfId="183" priority="82" operator="equal">
      <formula>"BAJA"</formula>
    </cfRule>
  </conditionalFormatting>
  <conditionalFormatting sqref="I16:I19">
    <cfRule type="cellIs" dxfId="182" priority="79" operator="equal">
      <formula>"EXTREMA"</formula>
    </cfRule>
    <cfRule type="cellIs" dxfId="181" priority="80" operator="equal">
      <formula>"ALTA"</formula>
    </cfRule>
    <cfRule type="cellIs" dxfId="180" priority="81" operator="equal">
      <formula>"MODERADA"</formula>
    </cfRule>
  </conditionalFormatting>
  <conditionalFormatting sqref="G16:G19">
    <cfRule type="colorScale" priority="78">
      <colorScale>
        <cfvo type="num" val="1"/>
        <cfvo type="num" val="3"/>
        <cfvo type="num" val="5"/>
        <color theme="6" tint="-0.499984740745262"/>
        <color rgb="FFFFFF00"/>
        <color rgb="FFC00000"/>
      </colorScale>
    </cfRule>
  </conditionalFormatting>
  <conditionalFormatting sqref="I16:I19">
    <cfRule type="cellIs" dxfId="179" priority="77" operator="equal">
      <formula>"BAJA"</formula>
    </cfRule>
  </conditionalFormatting>
  <conditionalFormatting sqref="I16:I19">
    <cfRule type="cellIs" dxfId="178" priority="74" operator="equal">
      <formula>"EXTREMA"</formula>
    </cfRule>
    <cfRule type="cellIs" dxfId="177" priority="75" operator="equal">
      <formula>"ALTA"</formula>
    </cfRule>
    <cfRule type="cellIs" dxfId="176" priority="76" operator="equal">
      <formula>"MODERADA"</formula>
    </cfRule>
  </conditionalFormatting>
  <conditionalFormatting sqref="G16:G19">
    <cfRule type="colorScale" priority="73">
      <colorScale>
        <cfvo type="num" val="1"/>
        <cfvo type="num" val="3"/>
        <cfvo type="num" val="5"/>
        <color theme="6" tint="-0.499984740745262"/>
        <color rgb="FFFFFF00"/>
        <color rgb="FFC00000"/>
      </colorScale>
    </cfRule>
  </conditionalFormatting>
  <conditionalFormatting sqref="I16:I19">
    <cfRule type="cellIs" dxfId="175" priority="72" operator="equal">
      <formula>"BAJA"</formula>
    </cfRule>
  </conditionalFormatting>
  <conditionalFormatting sqref="I16:I19">
    <cfRule type="cellIs" dxfId="174" priority="69" operator="equal">
      <formula>"EXTREMA"</formula>
    </cfRule>
    <cfRule type="cellIs" dxfId="173" priority="70" operator="equal">
      <formula>"ALTA"</formula>
    </cfRule>
    <cfRule type="cellIs" dxfId="172" priority="71" operator="equal">
      <formula>"MODERADA"</formula>
    </cfRule>
  </conditionalFormatting>
  <conditionalFormatting sqref="G16:G19">
    <cfRule type="colorScale" priority="68">
      <colorScale>
        <cfvo type="num" val="1"/>
        <cfvo type="num" val="3"/>
        <cfvo type="num" val="5"/>
        <color theme="6" tint="-0.499984740745262"/>
        <color rgb="FFFFFF00"/>
        <color rgb="FFC00000"/>
      </colorScale>
    </cfRule>
  </conditionalFormatting>
  <conditionalFormatting sqref="I16:I19">
    <cfRule type="cellIs" dxfId="171" priority="67" operator="equal">
      <formula>"BAJA"</formula>
    </cfRule>
  </conditionalFormatting>
  <conditionalFormatting sqref="I16:I19">
    <cfRule type="cellIs" dxfId="170" priority="64" operator="equal">
      <formula>"EXTREMA"</formula>
    </cfRule>
    <cfRule type="cellIs" dxfId="169" priority="65" operator="equal">
      <formula>"ALTA"</formula>
    </cfRule>
    <cfRule type="cellIs" dxfId="168" priority="66" operator="equal">
      <formula>"MODERADA"</formula>
    </cfRule>
  </conditionalFormatting>
  <conditionalFormatting sqref="G16:G19">
    <cfRule type="colorScale" priority="63">
      <colorScale>
        <cfvo type="num" val="1"/>
        <cfvo type="num" val="3"/>
        <cfvo type="num" val="5"/>
        <color theme="6" tint="-0.499984740745262"/>
        <color rgb="FFFFFF00"/>
        <color rgb="FFC00000"/>
      </colorScale>
    </cfRule>
  </conditionalFormatting>
  <conditionalFormatting sqref="I16:I19">
    <cfRule type="cellIs" dxfId="167" priority="62" operator="equal">
      <formula>"BAJA"</formula>
    </cfRule>
  </conditionalFormatting>
  <conditionalFormatting sqref="I16:I19">
    <cfRule type="cellIs" dxfId="166" priority="59" operator="equal">
      <formula>"EXTREMA"</formula>
    </cfRule>
    <cfRule type="cellIs" dxfId="165" priority="60" operator="equal">
      <formula>"ALTA"</formula>
    </cfRule>
    <cfRule type="cellIs" dxfId="164" priority="61" operator="equal">
      <formula>"MODERADA"</formula>
    </cfRule>
  </conditionalFormatting>
  <conditionalFormatting sqref="G16:G19">
    <cfRule type="colorScale" priority="58">
      <colorScale>
        <cfvo type="num" val="1"/>
        <cfvo type="num" val="3"/>
        <cfvo type="num" val="5"/>
        <color theme="6" tint="-0.499984740745262"/>
        <color rgb="FFFFFF00"/>
        <color rgb="FFC00000"/>
      </colorScale>
    </cfRule>
  </conditionalFormatting>
  <conditionalFormatting sqref="I16:I19">
    <cfRule type="cellIs" dxfId="163" priority="57" operator="equal">
      <formula>"BAJA"</formula>
    </cfRule>
  </conditionalFormatting>
  <conditionalFormatting sqref="I16:I19">
    <cfRule type="cellIs" dxfId="162" priority="54" operator="equal">
      <formula>"EXTREMA"</formula>
    </cfRule>
    <cfRule type="cellIs" dxfId="161" priority="55" operator="equal">
      <formula>"ALTA"</formula>
    </cfRule>
    <cfRule type="cellIs" dxfId="160" priority="56" operator="equal">
      <formula>"MODERADA"</formula>
    </cfRule>
  </conditionalFormatting>
  <conditionalFormatting sqref="G16:G19">
    <cfRule type="colorScale" priority="53">
      <colorScale>
        <cfvo type="num" val="1"/>
        <cfvo type="num" val="3"/>
        <cfvo type="num" val="5"/>
        <color theme="6" tint="-0.499984740745262"/>
        <color rgb="FFFFFF00"/>
        <color rgb="FFC00000"/>
      </colorScale>
    </cfRule>
  </conditionalFormatting>
  <conditionalFormatting sqref="I16:I19">
    <cfRule type="cellIs" dxfId="159" priority="52" operator="equal">
      <formula>"BAJA"</formula>
    </cfRule>
  </conditionalFormatting>
  <conditionalFormatting sqref="I16:I19">
    <cfRule type="cellIs" dxfId="158" priority="49" operator="equal">
      <formula>"EXTREMA"</formula>
    </cfRule>
    <cfRule type="cellIs" dxfId="157" priority="50" operator="equal">
      <formula>"ALTA"</formula>
    </cfRule>
    <cfRule type="cellIs" dxfId="156" priority="51" operator="equal">
      <formula>"MODERADA"</formula>
    </cfRule>
  </conditionalFormatting>
  <conditionalFormatting sqref="P16:P19">
    <cfRule type="cellIs" dxfId="155" priority="48" operator="equal">
      <formula>"BAJA"</formula>
    </cfRule>
  </conditionalFormatting>
  <conditionalFormatting sqref="P16:P19">
    <cfRule type="cellIs" dxfId="154" priority="45" operator="equal">
      <formula>"EXTREMA"</formula>
    </cfRule>
    <cfRule type="cellIs" dxfId="153" priority="46" operator="equal">
      <formula>"ALTA"</formula>
    </cfRule>
    <cfRule type="cellIs" dxfId="152" priority="47" operator="equal">
      <formula>"MODERADA"</formula>
    </cfRule>
  </conditionalFormatting>
  <conditionalFormatting sqref="N16:N19">
    <cfRule type="colorScale" priority="44">
      <colorScale>
        <cfvo type="num" val="1"/>
        <cfvo type="num" val="3"/>
        <cfvo type="num" val="5"/>
        <color theme="6" tint="-0.499984740745262"/>
        <color rgb="FFFFFF00"/>
        <color rgb="FFC00000"/>
      </colorScale>
    </cfRule>
  </conditionalFormatting>
  <conditionalFormatting sqref="P16:P19">
    <cfRule type="cellIs" dxfId="151" priority="43" operator="equal">
      <formula>"BAJA"</formula>
    </cfRule>
  </conditionalFormatting>
  <conditionalFormatting sqref="P16:P19">
    <cfRule type="cellIs" dxfId="150" priority="40" operator="equal">
      <formula>"EXTREMA"</formula>
    </cfRule>
    <cfRule type="cellIs" dxfId="149" priority="41" operator="equal">
      <formula>"ALTA"</formula>
    </cfRule>
    <cfRule type="cellIs" dxfId="148" priority="42" operator="equal">
      <formula>"MODERADA"</formula>
    </cfRule>
  </conditionalFormatting>
  <conditionalFormatting sqref="N16:N19">
    <cfRule type="colorScale" priority="39">
      <colorScale>
        <cfvo type="num" val="1"/>
        <cfvo type="num" val="3"/>
        <cfvo type="num" val="5"/>
        <color theme="6" tint="-0.499984740745262"/>
        <color rgb="FFFFFF00"/>
        <color rgb="FFC00000"/>
      </colorScale>
    </cfRule>
  </conditionalFormatting>
  <conditionalFormatting sqref="P16:P19">
    <cfRule type="cellIs" dxfId="147" priority="38" operator="equal">
      <formula>"BAJA"</formula>
    </cfRule>
  </conditionalFormatting>
  <conditionalFormatting sqref="P16:P19">
    <cfRule type="cellIs" dxfId="146" priority="35" operator="equal">
      <formula>"EXTREMA"</formula>
    </cfRule>
    <cfRule type="cellIs" dxfId="145" priority="36" operator="equal">
      <formula>"ALTA"</formula>
    </cfRule>
    <cfRule type="cellIs" dxfId="144" priority="37" operator="equal">
      <formula>"MODERADA"</formula>
    </cfRule>
  </conditionalFormatting>
  <conditionalFormatting sqref="N16:N19">
    <cfRule type="colorScale" priority="34">
      <colorScale>
        <cfvo type="num" val="1"/>
        <cfvo type="num" val="3"/>
        <cfvo type="num" val="5"/>
        <color theme="6" tint="-0.499984740745262"/>
        <color rgb="FFFFFF00"/>
        <color rgb="FFC00000"/>
      </colorScale>
    </cfRule>
  </conditionalFormatting>
  <conditionalFormatting sqref="P16:P19">
    <cfRule type="cellIs" dxfId="143" priority="33" operator="equal">
      <formula>"BAJA"</formula>
    </cfRule>
  </conditionalFormatting>
  <conditionalFormatting sqref="P16:P19">
    <cfRule type="cellIs" dxfId="142" priority="30" operator="equal">
      <formula>"EXTREMA"</formula>
    </cfRule>
    <cfRule type="cellIs" dxfId="141" priority="31" operator="equal">
      <formula>"ALTA"</formula>
    </cfRule>
    <cfRule type="cellIs" dxfId="140" priority="32" operator="equal">
      <formula>"MODERADA"</formula>
    </cfRule>
  </conditionalFormatting>
  <conditionalFormatting sqref="N16:N19">
    <cfRule type="colorScale" priority="29">
      <colorScale>
        <cfvo type="num" val="1"/>
        <cfvo type="num" val="3"/>
        <cfvo type="num" val="5"/>
        <color theme="6" tint="-0.499984740745262"/>
        <color rgb="FFFFFF00"/>
        <color rgb="FFC00000"/>
      </colorScale>
    </cfRule>
  </conditionalFormatting>
  <conditionalFormatting sqref="P16:P19">
    <cfRule type="cellIs" dxfId="139" priority="28" operator="equal">
      <formula>"BAJA"</formula>
    </cfRule>
  </conditionalFormatting>
  <conditionalFormatting sqref="P16:P19">
    <cfRule type="cellIs" dxfId="138" priority="25" operator="equal">
      <formula>"EXTREMA"</formula>
    </cfRule>
    <cfRule type="cellIs" dxfId="137" priority="26" operator="equal">
      <formula>"ALTA"</formula>
    </cfRule>
    <cfRule type="cellIs" dxfId="136" priority="27" operator="equal">
      <formula>"MODERADA"</formula>
    </cfRule>
  </conditionalFormatting>
  <conditionalFormatting sqref="N16:N19">
    <cfRule type="colorScale" priority="24">
      <colorScale>
        <cfvo type="num" val="1"/>
        <cfvo type="num" val="3"/>
        <cfvo type="num" val="5"/>
        <color theme="6" tint="-0.499984740745262"/>
        <color rgb="FFFFFF00"/>
        <color rgb="FFC00000"/>
      </colorScale>
    </cfRule>
  </conditionalFormatting>
  <conditionalFormatting sqref="P16:P19">
    <cfRule type="cellIs" dxfId="135" priority="23" operator="equal">
      <formula>"BAJA"</formula>
    </cfRule>
  </conditionalFormatting>
  <conditionalFormatting sqref="P16:P19">
    <cfRule type="cellIs" dxfId="134" priority="20" operator="equal">
      <formula>"EXTREMA"</formula>
    </cfRule>
    <cfRule type="cellIs" dxfId="133" priority="21" operator="equal">
      <formula>"ALTA"</formula>
    </cfRule>
    <cfRule type="cellIs" dxfId="132" priority="22" operator="equal">
      <formula>"MODERADA"</formula>
    </cfRule>
  </conditionalFormatting>
  <conditionalFormatting sqref="N16:N19">
    <cfRule type="colorScale" priority="19">
      <colorScale>
        <cfvo type="num" val="1"/>
        <cfvo type="num" val="3"/>
        <cfvo type="num" val="5"/>
        <color theme="6" tint="-0.499984740745262"/>
        <color rgb="FFFFFF00"/>
        <color rgb="FFC00000"/>
      </colorScale>
    </cfRule>
  </conditionalFormatting>
  <conditionalFormatting sqref="P16:P19">
    <cfRule type="cellIs" dxfId="131" priority="18" operator="equal">
      <formula>"BAJA"</formula>
    </cfRule>
  </conditionalFormatting>
  <conditionalFormatting sqref="P16:P19">
    <cfRule type="cellIs" dxfId="130" priority="15" operator="equal">
      <formula>"EXTREMA"</formula>
    </cfRule>
    <cfRule type="cellIs" dxfId="129" priority="16" operator="equal">
      <formula>"ALTA"</formula>
    </cfRule>
    <cfRule type="cellIs" dxfId="128" priority="17" operator="equal">
      <formula>"MODERADA"</formula>
    </cfRule>
  </conditionalFormatting>
  <conditionalFormatting sqref="I11:I14">
    <cfRule type="cellIs" dxfId="127" priority="11" operator="equal">
      <formula>"EXTREMA"</formula>
    </cfRule>
    <cfRule type="cellIs" dxfId="126" priority="12" operator="equal">
      <formula>"ALTA"</formula>
    </cfRule>
    <cfRule type="cellIs" dxfId="125" priority="13" operator="equal">
      <formula>"MODERADA"</formula>
    </cfRule>
    <cfRule type="cellIs" dxfId="124" priority="14" operator="equal">
      <formula>"BAJA"</formula>
    </cfRule>
  </conditionalFormatting>
  <conditionalFormatting sqref="P11:P14">
    <cfRule type="cellIs" dxfId="123" priority="7" operator="equal">
      <formula>"EXTREMA"</formula>
    </cfRule>
    <cfRule type="cellIs" dxfId="122" priority="8" operator="equal">
      <formula>"ALTA"</formula>
    </cfRule>
    <cfRule type="cellIs" dxfId="121" priority="9" operator="equal">
      <formula>"MODERADA"</formula>
    </cfRule>
    <cfRule type="cellIs" dxfId="120" priority="10" operator="equal">
      <formula>"BAJA"</formula>
    </cfRule>
  </conditionalFormatting>
  <conditionalFormatting sqref="N11:O14">
    <cfRule type="colorScale" priority="6">
      <colorScale>
        <cfvo type="num" val="1"/>
        <cfvo type="num" val="3"/>
        <cfvo type="num" val="5"/>
        <color theme="6" tint="-0.499984740745262"/>
        <color rgb="FFFFFF00"/>
        <color rgb="FFC00000"/>
      </colorScale>
    </cfRule>
  </conditionalFormatting>
  <conditionalFormatting sqref="I9:I10 P9:P10">
    <cfRule type="cellIs" dxfId="119" priority="5" operator="equal">
      <formula>"BAJA"</formula>
    </cfRule>
  </conditionalFormatting>
  <conditionalFormatting sqref="I9:I10 P9:P10">
    <cfRule type="cellIs" dxfId="118" priority="2" operator="equal">
      <formula>"EXTREMA"</formula>
    </cfRule>
    <cfRule type="cellIs" dxfId="117" priority="3" operator="equal">
      <formula>"ALTA"</formula>
    </cfRule>
    <cfRule type="cellIs" dxfId="116" priority="4" operator="equal">
      <formula>"MODERADA"</formula>
    </cfRule>
  </conditionalFormatting>
  <conditionalFormatting sqref="G9:H10 N9:O10">
    <cfRule type="colorScale" priority="1">
      <colorScale>
        <cfvo type="num" val="1"/>
        <cfvo type="num" val="3"/>
        <cfvo type="num" val="5"/>
        <color theme="6" tint="-0.499984740745262"/>
        <color rgb="FFFFFF00"/>
        <color rgb="FFC00000"/>
      </colorScale>
    </cfRule>
  </conditionalFormatting>
  <printOptions horizontalCentered="1"/>
  <pageMargins left="1.1023622047244095" right="0.23622047244094491" top="0.39370078740157483" bottom="0.15748031496062992" header="0.31496062992125984" footer="0.31496062992125984"/>
  <pageSetup paperSize="5" scale="75"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autoPageBreaks="0" fitToPage="1"/>
  </sheetPr>
  <dimension ref="A1:X58"/>
  <sheetViews>
    <sheetView showGridLines="0" topLeftCell="A7" zoomScale="70" zoomScaleNormal="70" workbookViewId="0">
      <selection activeCell="O10" sqref="O10"/>
    </sheetView>
  </sheetViews>
  <sheetFormatPr baseColWidth="10" defaultColWidth="11.42578125" defaultRowHeight="12" x14ac:dyDescent="0.2"/>
  <cols>
    <col min="1" max="1" width="4.7109375" style="1" customWidth="1"/>
    <col min="2" max="3" width="21.7109375" style="1" customWidth="1"/>
    <col min="4" max="4" width="21.7109375" style="1" hidden="1" customWidth="1"/>
    <col min="5" max="5" width="23" style="1" customWidth="1"/>
    <col min="6" max="8" width="6.7109375" style="1" customWidth="1"/>
    <col min="9" max="9" width="6.7109375" style="3" customWidth="1"/>
    <col min="10" max="10" width="21.7109375" style="4" customWidth="1"/>
    <col min="11" max="11" width="6.7109375" style="4" customWidth="1"/>
    <col min="12" max="15" width="6.7109375" style="1" customWidth="1"/>
    <col min="16" max="17" width="6.7109375" style="3" customWidth="1"/>
    <col min="18" max="18" width="24.7109375" style="1" customWidth="1"/>
    <col min="19" max="19" width="6.7109375" style="1" customWidth="1"/>
    <col min="20" max="20" width="19.5703125" style="1" customWidth="1"/>
    <col min="21" max="21" width="16.7109375" style="1" customWidth="1"/>
    <col min="22" max="22" width="22.42578125" style="2" customWidth="1"/>
    <col min="23" max="23" width="22.140625" style="2" hidden="1" customWidth="1"/>
    <col min="24" max="24" width="44.42578125" style="1" hidden="1" customWidth="1"/>
    <col min="25" max="16384" width="11.42578125" style="1"/>
  </cols>
  <sheetData>
    <row r="1" spans="1:24" ht="21" x14ac:dyDescent="0.35">
      <c r="B1" s="320"/>
      <c r="C1" s="321"/>
      <c r="D1" s="58"/>
      <c r="E1" s="370" t="s">
        <v>69</v>
      </c>
      <c r="F1" s="370"/>
      <c r="G1" s="370"/>
      <c r="H1" s="370"/>
      <c r="I1" s="370"/>
      <c r="J1" s="370"/>
      <c r="K1" s="370"/>
      <c r="L1" s="370"/>
      <c r="M1" s="370"/>
      <c r="N1" s="370"/>
      <c r="O1" s="370"/>
      <c r="P1" s="370"/>
      <c r="Q1" s="370"/>
      <c r="R1" s="370"/>
      <c r="S1" s="268" t="s">
        <v>73</v>
      </c>
      <c r="T1" s="269"/>
      <c r="U1" s="270"/>
      <c r="V1" s="337"/>
      <c r="W1" s="1"/>
    </row>
    <row r="2" spans="1:24" ht="21" x14ac:dyDescent="0.35">
      <c r="B2" s="322"/>
      <c r="C2" s="323"/>
      <c r="D2" s="59"/>
      <c r="E2" s="350"/>
      <c r="F2" s="350"/>
      <c r="G2" s="350"/>
      <c r="H2" s="350"/>
      <c r="I2" s="350"/>
      <c r="J2" s="350"/>
      <c r="K2" s="350"/>
      <c r="L2" s="350"/>
      <c r="M2" s="350"/>
      <c r="N2" s="350"/>
      <c r="O2" s="350"/>
      <c r="P2" s="350"/>
      <c r="Q2" s="350"/>
      <c r="R2" s="350"/>
      <c r="S2" s="271" t="s">
        <v>70</v>
      </c>
      <c r="T2" s="272"/>
      <c r="U2" s="273"/>
      <c r="V2" s="339"/>
      <c r="W2" s="1"/>
    </row>
    <row r="3" spans="1:24" ht="40.5" customHeight="1" thickBot="1" x14ac:dyDescent="0.4">
      <c r="B3" s="324"/>
      <c r="C3" s="325"/>
      <c r="D3" s="60"/>
      <c r="E3" s="371" t="s">
        <v>72</v>
      </c>
      <c r="F3" s="371"/>
      <c r="G3" s="371"/>
      <c r="H3" s="371"/>
      <c r="I3" s="371"/>
      <c r="J3" s="371"/>
      <c r="K3" s="371"/>
      <c r="L3" s="371"/>
      <c r="M3" s="371"/>
      <c r="N3" s="371"/>
      <c r="O3" s="371"/>
      <c r="P3" s="371"/>
      <c r="Q3" s="371"/>
      <c r="R3" s="371"/>
      <c r="S3" s="274" t="s">
        <v>71</v>
      </c>
      <c r="T3" s="275"/>
      <c r="U3" s="276"/>
      <c r="V3" s="341"/>
      <c r="W3" s="1"/>
    </row>
    <row r="4" spans="1:24" ht="21" x14ac:dyDescent="0.35">
      <c r="D4" s="48"/>
      <c r="E4" s="48"/>
      <c r="F4" s="48"/>
      <c r="G4" s="48"/>
      <c r="H4" s="48"/>
      <c r="I4" s="49"/>
      <c r="J4" s="48"/>
      <c r="K4" s="48"/>
      <c r="L4" s="48"/>
      <c r="M4" s="48"/>
    </row>
    <row r="5" spans="1:24" s="19" customFormat="1" ht="24" customHeight="1" x14ac:dyDescent="0.25">
      <c r="A5" s="45"/>
      <c r="D5" s="326" t="s">
        <v>68</v>
      </c>
      <c r="E5" s="327"/>
      <c r="F5" s="227" t="s">
        <v>112</v>
      </c>
      <c r="G5" s="227"/>
      <c r="H5" s="227"/>
      <c r="I5" s="227"/>
      <c r="J5" s="227"/>
      <c r="K5" s="227"/>
      <c r="L5" s="227"/>
      <c r="M5" s="227"/>
      <c r="N5" s="227"/>
      <c r="O5" s="227"/>
      <c r="P5" s="227"/>
      <c r="Q5" s="227"/>
      <c r="R5" s="228" t="s">
        <v>66</v>
      </c>
      <c r="S5" s="228"/>
      <c r="T5" s="229">
        <v>2021</v>
      </c>
      <c r="U5" s="229"/>
      <c r="V5" s="229"/>
      <c r="W5" s="47"/>
    </row>
    <row r="6" spans="1:24" s="19" customFormat="1" ht="48.75" customHeight="1" x14ac:dyDescent="0.25">
      <c r="A6" s="45"/>
      <c r="D6" s="326" t="s">
        <v>65</v>
      </c>
      <c r="E6" s="327"/>
      <c r="F6" s="230" t="s">
        <v>111</v>
      </c>
      <c r="G6" s="230"/>
      <c r="H6" s="230"/>
      <c r="I6" s="230"/>
      <c r="J6" s="230"/>
      <c r="K6" s="230"/>
      <c r="L6" s="230"/>
      <c r="M6" s="230"/>
      <c r="N6" s="230"/>
      <c r="O6" s="230"/>
      <c r="P6" s="230"/>
      <c r="Q6" s="230"/>
      <c r="R6" s="230"/>
      <c r="S6" s="230"/>
      <c r="T6" s="230"/>
      <c r="U6" s="230"/>
      <c r="V6" s="230"/>
      <c r="W6" s="57"/>
    </row>
    <row r="7" spans="1:24" s="19" customFormat="1" ht="15" x14ac:dyDescent="0.25">
      <c r="A7" s="45"/>
      <c r="B7" s="44"/>
      <c r="C7" s="44"/>
      <c r="I7" s="42"/>
      <c r="J7" s="43"/>
      <c r="K7" s="43"/>
      <c r="P7" s="42"/>
      <c r="Q7" s="42"/>
      <c r="V7" s="42"/>
      <c r="W7" s="42"/>
    </row>
    <row r="8" spans="1:24" s="33" customFormat="1" ht="30" customHeight="1" x14ac:dyDescent="0.25">
      <c r="A8" s="41"/>
      <c r="B8" s="231" t="s">
        <v>63</v>
      </c>
      <c r="C8" s="231" t="s">
        <v>62</v>
      </c>
      <c r="D8" s="231" t="s">
        <v>61</v>
      </c>
      <c r="E8" s="231" t="s">
        <v>60</v>
      </c>
      <c r="F8" s="232" t="s">
        <v>59</v>
      </c>
      <c r="G8" s="231" t="s">
        <v>58</v>
      </c>
      <c r="H8" s="231"/>
      <c r="I8" s="241" t="s">
        <v>53</v>
      </c>
      <c r="J8" s="235" t="s">
        <v>57</v>
      </c>
      <c r="K8" s="237" t="s">
        <v>56</v>
      </c>
      <c r="L8" s="238"/>
      <c r="M8" s="239" t="s">
        <v>55</v>
      </c>
      <c r="N8" s="231" t="s">
        <v>54</v>
      </c>
      <c r="O8" s="231"/>
      <c r="P8" s="241" t="s">
        <v>53</v>
      </c>
      <c r="Q8" s="232" t="s">
        <v>52</v>
      </c>
      <c r="R8" s="231" t="s">
        <v>51</v>
      </c>
      <c r="S8" s="255" t="s">
        <v>50</v>
      </c>
      <c r="T8" s="231" t="s">
        <v>49</v>
      </c>
      <c r="U8" s="235" t="s">
        <v>48</v>
      </c>
      <c r="V8" s="231" t="s">
        <v>47</v>
      </c>
      <c r="W8" s="279" t="s">
        <v>281</v>
      </c>
      <c r="X8" s="280"/>
    </row>
    <row r="9" spans="1:24" s="33" customFormat="1" ht="90" customHeight="1" x14ac:dyDescent="0.25">
      <c r="A9" s="41"/>
      <c r="B9" s="231"/>
      <c r="C9" s="231"/>
      <c r="D9" s="231"/>
      <c r="E9" s="231"/>
      <c r="F9" s="232"/>
      <c r="G9" s="39" t="s">
        <v>44</v>
      </c>
      <c r="H9" s="39" t="s">
        <v>43</v>
      </c>
      <c r="I9" s="242"/>
      <c r="J9" s="236"/>
      <c r="K9" s="38" t="s">
        <v>46</v>
      </c>
      <c r="L9" s="37" t="s">
        <v>45</v>
      </c>
      <c r="M9" s="240"/>
      <c r="N9" s="36" t="s">
        <v>44</v>
      </c>
      <c r="O9" s="35" t="s">
        <v>43</v>
      </c>
      <c r="P9" s="242"/>
      <c r="Q9" s="232"/>
      <c r="R9" s="231"/>
      <c r="S9" s="255"/>
      <c r="T9" s="231"/>
      <c r="U9" s="236"/>
      <c r="V9" s="231"/>
      <c r="W9" s="56" t="s">
        <v>110</v>
      </c>
      <c r="X9" s="56" t="s">
        <v>41</v>
      </c>
    </row>
    <row r="10" spans="1:24" s="19" customFormat="1" ht="129" customHeight="1" x14ac:dyDescent="0.25">
      <c r="A10" s="29">
        <v>1</v>
      </c>
      <c r="B10" s="22" t="s">
        <v>109</v>
      </c>
      <c r="C10" s="28" t="s">
        <v>108</v>
      </c>
      <c r="D10" s="22"/>
      <c r="E10" s="22" t="s">
        <v>107</v>
      </c>
      <c r="F10" s="23" t="s">
        <v>15</v>
      </c>
      <c r="G10" s="22">
        <v>3</v>
      </c>
      <c r="H10" s="22">
        <v>2</v>
      </c>
      <c r="I10" s="26" t="str">
        <f>INDEX([10]Listas!$L$4:$P$8,G10,H10)</f>
        <v>MODERADA</v>
      </c>
      <c r="J10" s="27" t="s">
        <v>106</v>
      </c>
      <c r="K10" s="25" t="s">
        <v>13</v>
      </c>
      <c r="L10" s="25" t="str">
        <f>IF('[10]Evaluación de Controles'!F43="X","Probabilidad",IF('[10]Evaluación de Controles'!H43="X","Impacto",))</f>
        <v>Probabilidad</v>
      </c>
      <c r="M10" s="22">
        <f>'[10]Evaluación de Controles'!X43</f>
        <v>60</v>
      </c>
      <c r="N10" s="22">
        <f>IF('[10]Evaluación de Controles'!F43="X",IF(M10&gt;75,IF(G10&gt;2,G10-2,IF(G10&gt;1,G10-1,G10)),IF(M10&gt;50,IF(G10&gt;1,G10-1,G10),G10)),G10)</f>
        <v>2</v>
      </c>
      <c r="O10" s="22" t="e">
        <f>IF('[10]Evaluación de Controles'!H43="X",IF(M10&gt;75,IF(H10&gt;2,H10-2,IF(H10&gt;1,H10-1,H10)),IF(M10&gt;50,IF(H10&gt;1,H10-1,H10),H10)),H10)</f>
        <v>#REF!</v>
      </c>
      <c r="P10" s="26" t="e">
        <f>INDEX([10]Listas!$L$4:$P$8,N10,O10)</f>
        <v>#REF!</v>
      </c>
      <c r="Q10" s="25" t="s">
        <v>12</v>
      </c>
      <c r="R10" s="24" t="s">
        <v>105</v>
      </c>
      <c r="S10" s="23" t="s">
        <v>96</v>
      </c>
      <c r="T10" s="22" t="s">
        <v>76</v>
      </c>
      <c r="U10" s="22" t="s">
        <v>85</v>
      </c>
      <c r="V10" s="22" t="s">
        <v>104</v>
      </c>
      <c r="W10" s="55"/>
      <c r="X10" s="117"/>
    </row>
    <row r="11" spans="1:24" s="19" customFormat="1" ht="111.75" customHeight="1" x14ac:dyDescent="0.25">
      <c r="A11" s="29">
        <v>2</v>
      </c>
      <c r="B11" s="22" t="s">
        <v>103</v>
      </c>
      <c r="C11" s="28" t="s">
        <v>102</v>
      </c>
      <c r="D11" s="22"/>
      <c r="E11" s="22" t="s">
        <v>101</v>
      </c>
      <c r="F11" s="23" t="s">
        <v>100</v>
      </c>
      <c r="G11" s="22">
        <v>2</v>
      </c>
      <c r="H11" s="22">
        <v>3</v>
      </c>
      <c r="I11" s="26" t="str">
        <f>INDEX([10]Listas!$L$4:$P$8,G11,H11)</f>
        <v>MODERADA</v>
      </c>
      <c r="J11" s="27" t="s">
        <v>99</v>
      </c>
      <c r="K11" s="25" t="s">
        <v>13</v>
      </c>
      <c r="L11" s="25" t="str">
        <f>IF('[10]Evaluación de Controles'!F44="X","Probabilidad",IF('[10]Evaluación de Controles'!H44="X","Impacto",))</f>
        <v>Probabilidad</v>
      </c>
      <c r="M11" s="22">
        <f>'[10]Evaluación de Controles'!X44</f>
        <v>70</v>
      </c>
      <c r="N11" s="22">
        <f>IF('[10]Evaluación de Controles'!F44="X",IF(M11&gt;75,IF(G11&gt;2,G11-2,IF(G11&gt;1,G11-1,G11)),IF(M11&gt;50,IF(G11&gt;1,G11-1,G11),G11)),G11)</f>
        <v>1</v>
      </c>
      <c r="O11" s="22" t="e">
        <f>IF('[10]Evaluación de Controles'!H44="X",IF(M11&gt;75,IF(H11&gt;2,H11-2,IF(H11&gt;1,H11-1,H11)),IF(M11&gt;50,IF(H11&gt;1,H11-1,H11),H11)),H11)</f>
        <v>#REF!</v>
      </c>
      <c r="P11" s="26" t="e">
        <f>INDEX([10]Listas!$L$4:$P$8,N11,O11)</f>
        <v>#REF!</v>
      </c>
      <c r="Q11" s="25" t="s">
        <v>98</v>
      </c>
      <c r="R11" s="24" t="s">
        <v>97</v>
      </c>
      <c r="S11" s="23" t="s">
        <v>96</v>
      </c>
      <c r="T11" s="22" t="s">
        <v>95</v>
      </c>
      <c r="U11" s="22" t="s">
        <v>94</v>
      </c>
      <c r="V11" s="22" t="s">
        <v>93</v>
      </c>
      <c r="W11" s="55"/>
      <c r="X11" s="118"/>
    </row>
    <row r="12" spans="1:24" s="19" customFormat="1" ht="154.5" customHeight="1" x14ac:dyDescent="0.25">
      <c r="A12" s="29">
        <v>3</v>
      </c>
      <c r="B12" s="22" t="s">
        <v>92</v>
      </c>
      <c r="C12" s="28" t="s">
        <v>91</v>
      </c>
      <c r="D12" s="22"/>
      <c r="E12" s="22" t="s">
        <v>90</v>
      </c>
      <c r="F12" s="23" t="s">
        <v>89</v>
      </c>
      <c r="G12" s="22">
        <v>3</v>
      </c>
      <c r="H12" s="22">
        <v>2</v>
      </c>
      <c r="I12" s="26" t="str">
        <f>INDEX([10]Listas!$L$4:$P$8,G12,H12)</f>
        <v>MODERADA</v>
      </c>
      <c r="J12" s="27" t="s">
        <v>88</v>
      </c>
      <c r="K12" s="25" t="s">
        <v>13</v>
      </c>
      <c r="L12" s="25" t="str">
        <f>IF('[10]Evaluación de Controles'!F45="X","Probabilidad",IF('[10]Evaluación de Controles'!H45="X","Impacto",))</f>
        <v>Probabilidad</v>
      </c>
      <c r="M12" s="22">
        <f>'[10]Evaluación de Controles'!X45</f>
        <v>70</v>
      </c>
      <c r="N12" s="22">
        <f>IF('[10]Evaluación de Controles'!F45="X",IF(M12&gt;75,IF(G12&gt;2,G12-2,IF(G12&gt;1,G12-1,G12)),IF(M12&gt;50,IF(G12&gt;1,G12-1,G12),G12)),G12)</f>
        <v>2</v>
      </c>
      <c r="O12" s="22" t="e">
        <f>IF('[10]Evaluación de Controles'!H45="X",IF(M12&gt;75,IF(H12&gt;2,H12-2,IF(H12&gt;1,H12-1,H12)),IF(M12&gt;50,IF(H12&gt;1,H12-1,H12),H12)),H12)</f>
        <v>#REF!</v>
      </c>
      <c r="P12" s="26" t="e">
        <f>INDEX([10]Listas!$L$4:$P$8,N12,O12)</f>
        <v>#REF!</v>
      </c>
      <c r="Q12" s="25" t="s">
        <v>12</v>
      </c>
      <c r="R12" s="24" t="s">
        <v>87</v>
      </c>
      <c r="S12" s="23" t="s">
        <v>86</v>
      </c>
      <c r="T12" s="22" t="s">
        <v>76</v>
      </c>
      <c r="U12" s="24" t="s">
        <v>85</v>
      </c>
      <c r="V12" s="22" t="s">
        <v>84</v>
      </c>
      <c r="W12" s="55"/>
      <c r="X12" s="117"/>
    </row>
    <row r="13" spans="1:24" s="19" customFormat="1" ht="154.5" customHeight="1" x14ac:dyDescent="0.25">
      <c r="A13" s="29">
        <v>4</v>
      </c>
      <c r="B13" s="22" t="s">
        <v>83</v>
      </c>
      <c r="C13" s="28" t="s">
        <v>82</v>
      </c>
      <c r="D13" s="22"/>
      <c r="E13" s="22" t="s">
        <v>81</v>
      </c>
      <c r="F13" s="23" t="s">
        <v>80</v>
      </c>
      <c r="G13" s="22">
        <v>1</v>
      </c>
      <c r="H13" s="22">
        <v>2</v>
      </c>
      <c r="I13" s="26" t="str">
        <f>INDEX([10]Listas!$L$4:$P$8,G13,H13)</f>
        <v>BAJA</v>
      </c>
      <c r="J13" s="27" t="s">
        <v>79</v>
      </c>
      <c r="K13" s="25" t="s">
        <v>13</v>
      </c>
      <c r="L13" s="25" t="str">
        <f>IF('[10]Evaluación de Controles'!F46="X","Probabilidad",IF('[10]Evaluación de Controles'!H46="X","Impacto",))</f>
        <v>Probabilidad</v>
      </c>
      <c r="M13" s="22">
        <f>'[10]Evaluación de Controles'!X46</f>
        <v>70</v>
      </c>
      <c r="N13" s="22">
        <f>IF('[10]Evaluación de Controles'!F46="X",IF(M13&gt;75,IF(G13&gt;2,G13-2,IF(G13&gt;1,G13-1,G13)),IF(M13&gt;50,IF(G13&gt;1,G13-1,G13),G13)),G13)</f>
        <v>1</v>
      </c>
      <c r="O13" s="22" t="e">
        <f>IF('[10]Evaluación de Controles'!H46="X",IF(M13&gt;75,IF(H13&gt;2,H13-2,IF(H13&gt;1,H13-1,H13)),IF(M13&gt;50,IF(H13&gt;1,H13-1,H13),H13)),H13)</f>
        <v>#REF!</v>
      </c>
      <c r="P13" s="26" t="e">
        <f>INDEX([10]Listas!$L$4:$P$8,N13,O13)</f>
        <v>#REF!</v>
      </c>
      <c r="Q13" s="25" t="s">
        <v>12</v>
      </c>
      <c r="R13" s="24" t="s">
        <v>78</v>
      </c>
      <c r="S13" s="23" t="s">
        <v>77</v>
      </c>
      <c r="T13" s="22" t="s">
        <v>76</v>
      </c>
      <c r="U13" s="24" t="s">
        <v>75</v>
      </c>
      <c r="V13" s="22" t="s">
        <v>74</v>
      </c>
      <c r="W13" s="55"/>
      <c r="X13" s="117"/>
    </row>
    <row r="14" spans="1:24" s="19" customFormat="1" ht="99" hidden="1" customHeight="1" x14ac:dyDescent="0.25">
      <c r="A14" s="29"/>
      <c r="B14" s="22"/>
      <c r="C14" s="28"/>
      <c r="D14" s="22"/>
      <c r="E14" s="22"/>
      <c r="F14" s="23"/>
      <c r="G14" s="22"/>
      <c r="H14" s="22"/>
      <c r="I14" s="26"/>
      <c r="J14" s="27"/>
      <c r="K14" s="25"/>
      <c r="L14" s="25"/>
      <c r="M14" s="22"/>
      <c r="N14" s="22"/>
      <c r="O14" s="22"/>
      <c r="P14" s="26"/>
      <c r="Q14" s="25"/>
      <c r="R14" s="24"/>
      <c r="S14" s="23"/>
      <c r="T14" s="22"/>
      <c r="U14" s="24"/>
      <c r="V14" s="22"/>
      <c r="W14" s="54"/>
      <c r="X14" s="20"/>
    </row>
    <row r="15" spans="1:24" s="19" customFormat="1" ht="109.5" hidden="1" customHeight="1" x14ac:dyDescent="0.25">
      <c r="A15" s="29"/>
      <c r="B15" s="22"/>
      <c r="C15" s="28"/>
      <c r="D15" s="22"/>
      <c r="E15" s="22"/>
      <c r="F15" s="23"/>
      <c r="G15" s="22"/>
      <c r="H15" s="22"/>
      <c r="I15" s="26"/>
      <c r="J15" s="27"/>
      <c r="K15" s="25"/>
      <c r="L15" s="25"/>
      <c r="M15" s="22"/>
      <c r="N15" s="22"/>
      <c r="O15" s="22"/>
      <c r="P15" s="26"/>
      <c r="Q15" s="25"/>
      <c r="R15" s="24"/>
      <c r="S15" s="23"/>
      <c r="T15" s="22"/>
      <c r="U15" s="24"/>
      <c r="V15" s="22"/>
      <c r="W15" s="54"/>
      <c r="X15" s="20"/>
    </row>
    <row r="16" spans="1:24" ht="15" x14ac:dyDescent="0.2">
      <c r="B16" s="18"/>
      <c r="C16" s="17"/>
      <c r="D16" s="16"/>
      <c r="E16" s="7"/>
      <c r="F16" s="7"/>
      <c r="G16" s="7"/>
      <c r="H16" s="7"/>
      <c r="I16" s="9"/>
      <c r="J16" s="8"/>
      <c r="K16" s="8"/>
      <c r="L16" s="7"/>
      <c r="M16" s="11"/>
    </row>
    <row r="17" spans="2:23" x14ac:dyDescent="0.2">
      <c r="B17" s="12"/>
      <c r="C17" s="12"/>
      <c r="D17" s="12"/>
      <c r="E17" s="12"/>
      <c r="F17" s="12"/>
      <c r="G17" s="256" t="s">
        <v>6</v>
      </c>
      <c r="H17" s="256"/>
      <c r="I17" s="10">
        <f>COUNTIF(I10:I13,"BAJA")</f>
        <v>1</v>
      </c>
      <c r="J17" s="8"/>
      <c r="K17" s="8"/>
      <c r="L17" s="7"/>
      <c r="M17" s="11"/>
      <c r="N17" s="256" t="s">
        <v>6</v>
      </c>
      <c r="O17" s="256"/>
      <c r="P17" s="10">
        <f>COUNTIF(P10:P13,"BAJA")</f>
        <v>0</v>
      </c>
      <c r="W17" s="1"/>
    </row>
    <row r="18" spans="2:23" x14ac:dyDescent="0.2">
      <c r="B18" s="285"/>
      <c r="C18" s="285"/>
      <c r="D18" s="285"/>
      <c r="E18" s="285"/>
      <c r="F18" s="285"/>
      <c r="G18" s="256" t="s">
        <v>5</v>
      </c>
      <c r="H18" s="256"/>
      <c r="I18" s="10">
        <f>COUNTIF(I10:I13,"MODERADA")</f>
        <v>3</v>
      </c>
      <c r="J18" s="8"/>
      <c r="K18" s="8"/>
      <c r="L18" s="7"/>
      <c r="M18" s="12"/>
      <c r="N18" s="256" t="s">
        <v>5</v>
      </c>
      <c r="O18" s="256"/>
      <c r="P18" s="10">
        <f>COUNTIF(P10:P13,"MODERADA")</f>
        <v>0</v>
      </c>
      <c r="W18" s="1"/>
    </row>
    <row r="19" spans="2:23" x14ac:dyDescent="0.2">
      <c r="B19" s="15"/>
      <c r="D19" s="7"/>
      <c r="E19" s="15"/>
      <c r="F19" s="7"/>
      <c r="G19" s="256" t="s">
        <v>4</v>
      </c>
      <c r="H19" s="256"/>
      <c r="I19" s="10">
        <f>COUNTIF(I10:I13,"ALTA")</f>
        <v>0</v>
      </c>
      <c r="J19" s="8"/>
      <c r="K19" s="8"/>
      <c r="L19" s="7"/>
      <c r="M19" s="7"/>
      <c r="N19" s="256" t="s">
        <v>4</v>
      </c>
      <c r="O19" s="256"/>
      <c r="P19" s="10">
        <f>COUNTIF(P10:P13,"ALTA")</f>
        <v>0</v>
      </c>
      <c r="Q19" s="1"/>
      <c r="V19" s="1"/>
      <c r="W19" s="1"/>
    </row>
    <row r="20" spans="2:23" ht="15.75" x14ac:dyDescent="0.2">
      <c r="B20" s="14" t="s">
        <v>3</v>
      </c>
      <c r="D20" s="7"/>
      <c r="E20" s="13" t="s">
        <v>2</v>
      </c>
      <c r="F20" s="7"/>
      <c r="G20" s="256" t="s">
        <v>1</v>
      </c>
      <c r="H20" s="256"/>
      <c r="I20" s="10">
        <f>COUNTIF(I10:I13,"EXTREMA")</f>
        <v>0</v>
      </c>
      <c r="J20" s="8"/>
      <c r="K20" s="8"/>
      <c r="L20" s="7"/>
      <c r="M20" s="7"/>
      <c r="N20" s="256" t="s">
        <v>1</v>
      </c>
      <c r="O20" s="256"/>
      <c r="P20" s="10">
        <f>COUNTIF(P10:P13,"EXTREMA")</f>
        <v>0</v>
      </c>
      <c r="Q20" s="1"/>
      <c r="V20" s="1"/>
      <c r="W20" s="1"/>
    </row>
    <row r="21" spans="2:23" x14ac:dyDescent="0.2">
      <c r="D21" s="7"/>
      <c r="E21" s="7"/>
      <c r="G21" s="7"/>
      <c r="H21" s="7"/>
      <c r="I21" s="9"/>
      <c r="J21" s="8"/>
      <c r="K21" s="8"/>
      <c r="L21" s="7"/>
      <c r="M21" s="7" t="s">
        <v>0</v>
      </c>
      <c r="P21" s="1"/>
      <c r="Q21" s="1"/>
      <c r="V21" s="1"/>
      <c r="W21" s="1"/>
    </row>
    <row r="22" spans="2:23" ht="15.75" x14ac:dyDescent="0.2">
      <c r="B22" s="6"/>
      <c r="C22" s="5"/>
      <c r="D22" s="7"/>
      <c r="E22" s="7"/>
      <c r="G22" s="7"/>
      <c r="H22" s="7"/>
      <c r="I22" s="9"/>
      <c r="J22" s="8"/>
      <c r="K22" s="8"/>
      <c r="L22" s="7"/>
      <c r="M22" s="7"/>
      <c r="P22" s="1"/>
      <c r="Q22" s="1"/>
      <c r="V22" s="1"/>
      <c r="W22" s="1"/>
    </row>
    <row r="23" spans="2:23" x14ac:dyDescent="0.2">
      <c r="D23" s="7"/>
      <c r="E23" s="7"/>
      <c r="G23" s="7"/>
      <c r="H23" s="7"/>
      <c r="I23" s="9"/>
      <c r="J23" s="8"/>
      <c r="K23" s="8"/>
      <c r="L23" s="7"/>
      <c r="M23" s="7"/>
      <c r="P23" s="1"/>
      <c r="Q23" s="1"/>
      <c r="V23" s="1"/>
      <c r="W23" s="1"/>
    </row>
    <row r="24" spans="2:23" x14ac:dyDescent="0.2">
      <c r="D24" s="7"/>
      <c r="H24" s="7"/>
      <c r="I24" s="9"/>
      <c r="P24" s="1"/>
      <c r="Q24" s="1"/>
      <c r="V24" s="1"/>
      <c r="W24" s="1"/>
    </row>
    <row r="25" spans="2:23" x14ac:dyDescent="0.2">
      <c r="D25" s="7"/>
      <c r="F25" s="7"/>
      <c r="H25" s="7"/>
      <c r="I25" s="9"/>
      <c r="P25" s="1"/>
      <c r="Q25" s="1"/>
      <c r="V25" s="1"/>
      <c r="W25" s="1"/>
    </row>
    <row r="26" spans="2:23" x14ac:dyDescent="0.2">
      <c r="D26" s="7"/>
      <c r="H26" s="7"/>
      <c r="I26" s="9"/>
      <c r="P26" s="1"/>
      <c r="Q26" s="1"/>
      <c r="V26" s="1"/>
      <c r="W26" s="1"/>
    </row>
    <row r="27" spans="2:23" x14ac:dyDescent="0.2">
      <c r="D27" s="7"/>
      <c r="H27" s="7"/>
      <c r="I27" s="9"/>
      <c r="P27" s="1"/>
      <c r="Q27" s="1"/>
      <c r="V27" s="1"/>
      <c r="W27" s="1"/>
    </row>
    <row r="28" spans="2:23" x14ac:dyDescent="0.2">
      <c r="D28" s="7"/>
      <c r="H28" s="7"/>
      <c r="I28" s="9"/>
      <c r="P28" s="1"/>
      <c r="Q28" s="1"/>
      <c r="V28" s="1"/>
      <c r="W28" s="1"/>
    </row>
    <row r="29" spans="2:23" x14ac:dyDescent="0.2">
      <c r="D29" s="7"/>
      <c r="H29" s="7"/>
      <c r="I29" s="9"/>
      <c r="P29" s="1"/>
      <c r="Q29" s="1"/>
      <c r="V29" s="1"/>
      <c r="W29" s="1"/>
    </row>
    <row r="30" spans="2:23" x14ac:dyDescent="0.2">
      <c r="D30" s="7"/>
      <c r="H30" s="7"/>
      <c r="I30" s="9"/>
      <c r="P30" s="1"/>
      <c r="Q30" s="1"/>
      <c r="V30" s="1"/>
      <c r="W30" s="1"/>
    </row>
    <row r="31" spans="2:23" x14ac:dyDescent="0.2">
      <c r="D31" s="7"/>
      <c r="H31" s="7"/>
      <c r="I31" s="9"/>
      <c r="P31" s="1"/>
      <c r="Q31" s="1"/>
      <c r="V31" s="1"/>
      <c r="W31" s="1"/>
    </row>
    <row r="32" spans="2:23" x14ac:dyDescent="0.2">
      <c r="D32" s="7"/>
      <c r="P32" s="1"/>
      <c r="Q32" s="1"/>
      <c r="V32" s="1"/>
      <c r="W32" s="1"/>
    </row>
    <row r="33" spans="4:23" x14ac:dyDescent="0.2">
      <c r="D33" s="7"/>
      <c r="P33" s="1"/>
      <c r="Q33" s="1"/>
      <c r="V33" s="1"/>
      <c r="W33" s="1"/>
    </row>
    <row r="34" spans="4:23" x14ac:dyDescent="0.2">
      <c r="D34" s="7"/>
      <c r="P34" s="1"/>
      <c r="Q34" s="1"/>
      <c r="V34" s="1"/>
      <c r="W34" s="1"/>
    </row>
    <row r="35" spans="4:23" x14ac:dyDescent="0.2">
      <c r="D35" s="7"/>
      <c r="I35" s="1"/>
      <c r="J35" s="1"/>
      <c r="K35" s="1"/>
      <c r="P35" s="1"/>
      <c r="Q35" s="1"/>
      <c r="V35" s="1"/>
      <c r="W35" s="1"/>
    </row>
    <row r="36" spans="4:23" x14ac:dyDescent="0.2">
      <c r="D36" s="7"/>
      <c r="I36" s="1"/>
      <c r="J36" s="1"/>
      <c r="K36" s="1"/>
      <c r="P36" s="1"/>
      <c r="Q36" s="1"/>
      <c r="V36" s="1"/>
      <c r="W36" s="1"/>
    </row>
    <row r="37" spans="4:23" x14ac:dyDescent="0.2">
      <c r="D37" s="7"/>
      <c r="I37" s="1"/>
      <c r="J37" s="1"/>
      <c r="K37" s="1"/>
      <c r="P37" s="1"/>
      <c r="Q37" s="1"/>
      <c r="V37" s="1"/>
      <c r="W37" s="1"/>
    </row>
    <row r="38" spans="4:23" x14ac:dyDescent="0.2">
      <c r="D38" s="7"/>
      <c r="I38" s="1"/>
      <c r="J38" s="1"/>
      <c r="K38" s="1"/>
      <c r="P38" s="1"/>
      <c r="Q38" s="1"/>
      <c r="V38" s="1"/>
      <c r="W38" s="1"/>
    </row>
    <row r="39" spans="4:23" x14ac:dyDescent="0.2">
      <c r="D39" s="7"/>
      <c r="I39" s="1"/>
      <c r="J39" s="1"/>
      <c r="K39" s="1"/>
      <c r="P39" s="1"/>
      <c r="Q39" s="1"/>
      <c r="V39" s="1"/>
      <c r="W39" s="1"/>
    </row>
    <row r="40" spans="4:23" x14ac:dyDescent="0.2">
      <c r="D40" s="7"/>
      <c r="I40" s="1"/>
      <c r="J40" s="1"/>
      <c r="K40" s="1"/>
      <c r="P40" s="1"/>
      <c r="Q40" s="1"/>
      <c r="V40" s="1"/>
      <c r="W40" s="1"/>
    </row>
    <row r="41" spans="4:23" x14ac:dyDescent="0.2">
      <c r="D41" s="7"/>
      <c r="I41" s="1"/>
      <c r="J41" s="1"/>
      <c r="K41" s="1"/>
      <c r="P41" s="1"/>
      <c r="Q41" s="1"/>
      <c r="V41" s="1"/>
      <c r="W41" s="1"/>
    </row>
    <row r="42" spans="4:23" x14ac:dyDescent="0.2">
      <c r="D42" s="7"/>
      <c r="I42" s="1"/>
      <c r="J42" s="1"/>
      <c r="K42" s="1"/>
      <c r="P42" s="1"/>
      <c r="Q42" s="1"/>
      <c r="V42" s="1"/>
      <c r="W42" s="1"/>
    </row>
    <row r="43" spans="4:23" x14ac:dyDescent="0.2">
      <c r="D43" s="7"/>
      <c r="I43" s="1"/>
      <c r="J43" s="1"/>
      <c r="K43" s="1"/>
      <c r="P43" s="1"/>
      <c r="Q43" s="1"/>
      <c r="V43" s="1"/>
      <c r="W43" s="1"/>
    </row>
    <row r="44" spans="4:23" x14ac:dyDescent="0.2">
      <c r="D44" s="7"/>
      <c r="I44" s="1"/>
      <c r="J44" s="1"/>
      <c r="K44" s="1"/>
      <c r="P44" s="1"/>
      <c r="Q44" s="1"/>
      <c r="V44" s="1"/>
      <c r="W44" s="1"/>
    </row>
    <row r="45" spans="4:23" x14ac:dyDescent="0.2">
      <c r="D45" s="7"/>
      <c r="I45" s="1"/>
      <c r="J45" s="1"/>
      <c r="K45" s="1"/>
      <c r="P45" s="1"/>
      <c r="Q45" s="1"/>
      <c r="V45" s="1"/>
      <c r="W45" s="1"/>
    </row>
    <row r="46" spans="4:23" x14ac:dyDescent="0.2">
      <c r="D46" s="7"/>
      <c r="I46" s="1"/>
      <c r="J46" s="1"/>
      <c r="K46" s="1"/>
      <c r="P46" s="1"/>
      <c r="Q46" s="1"/>
      <c r="V46" s="1"/>
      <c r="W46" s="1"/>
    </row>
    <row r="47" spans="4:23" x14ac:dyDescent="0.2">
      <c r="D47" s="7"/>
      <c r="I47" s="1"/>
      <c r="J47" s="1"/>
      <c r="K47" s="1"/>
      <c r="P47" s="1"/>
      <c r="Q47" s="1"/>
      <c r="V47" s="1"/>
      <c r="W47" s="1"/>
    </row>
    <row r="48" spans="4:23" x14ac:dyDescent="0.2">
      <c r="D48" s="7"/>
      <c r="I48" s="1"/>
      <c r="J48" s="1"/>
      <c r="K48" s="1"/>
      <c r="P48" s="1"/>
      <c r="Q48" s="1"/>
      <c r="V48" s="1"/>
      <c r="W48" s="1"/>
    </row>
    <row r="49" spans="4:23" x14ac:dyDescent="0.2">
      <c r="D49" s="7"/>
      <c r="I49" s="1"/>
      <c r="J49" s="1"/>
      <c r="K49" s="1"/>
      <c r="P49" s="1"/>
      <c r="Q49" s="1"/>
      <c r="V49" s="1"/>
      <c r="W49" s="1"/>
    </row>
    <row r="50" spans="4:23" x14ac:dyDescent="0.2">
      <c r="D50" s="7"/>
      <c r="I50" s="1"/>
      <c r="J50" s="1"/>
      <c r="K50" s="1"/>
      <c r="P50" s="1"/>
      <c r="Q50" s="1"/>
      <c r="V50" s="1"/>
      <c r="W50" s="1"/>
    </row>
    <row r="51" spans="4:23" x14ac:dyDescent="0.2">
      <c r="D51" s="7"/>
      <c r="I51" s="1"/>
      <c r="J51" s="1"/>
      <c r="K51" s="1"/>
      <c r="P51" s="1"/>
      <c r="Q51" s="1"/>
      <c r="V51" s="1"/>
      <c r="W51" s="1"/>
    </row>
    <row r="52" spans="4:23" x14ac:dyDescent="0.2">
      <c r="D52" s="7"/>
      <c r="I52" s="1"/>
      <c r="J52" s="1"/>
      <c r="K52" s="1"/>
      <c r="P52" s="1"/>
      <c r="Q52" s="1"/>
      <c r="V52" s="1"/>
      <c r="W52" s="1"/>
    </row>
    <row r="53" spans="4:23" x14ac:dyDescent="0.2">
      <c r="D53" s="7"/>
      <c r="I53" s="1"/>
      <c r="J53" s="1"/>
      <c r="K53" s="1"/>
      <c r="P53" s="1"/>
      <c r="Q53" s="1"/>
      <c r="V53" s="1"/>
      <c r="W53" s="1"/>
    </row>
    <row r="54" spans="4:23" x14ac:dyDescent="0.2">
      <c r="D54" s="7"/>
      <c r="I54" s="1"/>
      <c r="J54" s="1"/>
      <c r="K54" s="1"/>
      <c r="P54" s="1"/>
      <c r="Q54" s="1"/>
      <c r="V54" s="1"/>
      <c r="W54" s="1"/>
    </row>
    <row r="55" spans="4:23" x14ac:dyDescent="0.2">
      <c r="D55" s="7"/>
      <c r="I55" s="1"/>
      <c r="J55" s="1"/>
      <c r="K55" s="1"/>
      <c r="P55" s="1"/>
      <c r="Q55" s="1"/>
      <c r="V55" s="1"/>
      <c r="W55" s="1"/>
    </row>
    <row r="56" spans="4:23" x14ac:dyDescent="0.2">
      <c r="D56" s="7"/>
      <c r="I56" s="1"/>
      <c r="J56" s="1"/>
      <c r="K56" s="1"/>
      <c r="P56" s="1"/>
      <c r="Q56" s="1"/>
      <c r="V56" s="1"/>
      <c r="W56" s="1"/>
    </row>
    <row r="57" spans="4:23" x14ac:dyDescent="0.2">
      <c r="D57" s="7"/>
      <c r="I57" s="1"/>
      <c r="J57" s="1"/>
      <c r="K57" s="1"/>
      <c r="P57" s="1"/>
      <c r="Q57" s="1"/>
      <c r="V57" s="1"/>
    </row>
    <row r="58" spans="4:23" x14ac:dyDescent="0.2">
      <c r="D58" s="7"/>
      <c r="I58" s="1"/>
      <c r="J58" s="1"/>
      <c r="K58" s="1"/>
      <c r="P58" s="1"/>
      <c r="Q58" s="1"/>
      <c r="V58" s="1"/>
    </row>
  </sheetData>
  <mergeCells count="40">
    <mergeCell ref="W8:X8"/>
    <mergeCell ref="D5:E5"/>
    <mergeCell ref="F5:Q5"/>
    <mergeCell ref="R5:S5"/>
    <mergeCell ref="T5:V5"/>
    <mergeCell ref="D6:E6"/>
    <mergeCell ref="F6:V6"/>
    <mergeCell ref="U8:U9"/>
    <mergeCell ref="Q8:Q9"/>
    <mergeCell ref="R8:R9"/>
    <mergeCell ref="G8:H8"/>
    <mergeCell ref="I8:I9"/>
    <mergeCell ref="S8:S9"/>
    <mergeCell ref="T8:T9"/>
    <mergeCell ref="B1:C3"/>
    <mergeCell ref="E1:R2"/>
    <mergeCell ref="E3:R3"/>
    <mergeCell ref="S1:U1"/>
    <mergeCell ref="S2:U2"/>
    <mergeCell ref="S3:U3"/>
    <mergeCell ref="V8:V9"/>
    <mergeCell ref="K8:L8"/>
    <mergeCell ref="F8:F9"/>
    <mergeCell ref="B18:F18"/>
    <mergeCell ref="N8:O8"/>
    <mergeCell ref="P8:P9"/>
    <mergeCell ref="G17:H17"/>
    <mergeCell ref="G18:H18"/>
    <mergeCell ref="M8:M9"/>
    <mergeCell ref="B8:B9"/>
    <mergeCell ref="C8:C9"/>
    <mergeCell ref="D8:D9"/>
    <mergeCell ref="E8:E9"/>
    <mergeCell ref="J8:J9"/>
    <mergeCell ref="G19:H19"/>
    <mergeCell ref="G20:H20"/>
    <mergeCell ref="N17:O17"/>
    <mergeCell ref="N18:O18"/>
    <mergeCell ref="N19:O19"/>
    <mergeCell ref="N20:O20"/>
  </mergeCells>
  <conditionalFormatting sqref="I4 P4 I7 P7 I16:I1048576 P16:P1048576">
    <cfRule type="cellIs" dxfId="115" priority="63" operator="equal">
      <formula>"BAJA"</formula>
    </cfRule>
  </conditionalFormatting>
  <conditionalFormatting sqref="I4 P4 I7 P7 I16:I1048576 P16:P1048576">
    <cfRule type="cellIs" dxfId="114" priority="60" operator="equal">
      <formula>"EXTREMA"</formula>
    </cfRule>
    <cfRule type="cellIs" dxfId="113" priority="61" operator="equal">
      <formula>"ALTA"</formula>
    </cfRule>
    <cfRule type="cellIs" dxfId="112" priority="62" operator="equal">
      <formula>"MODERADA"</formula>
    </cfRule>
  </conditionalFormatting>
  <conditionalFormatting sqref="F4:G4 N4:O4 F7:G7 F16:G1048576 G10:H15 N7:O7 N10:O1048576">
    <cfRule type="colorScale" priority="59">
      <colorScale>
        <cfvo type="num" val="1"/>
        <cfvo type="num" val="3"/>
        <cfvo type="num" val="5"/>
        <color theme="6" tint="-0.499984740745262"/>
        <color rgb="FFFFFF00"/>
        <color rgb="FFC00000"/>
      </colorScale>
    </cfRule>
  </conditionalFormatting>
  <conditionalFormatting sqref="I17:I20">
    <cfRule type="cellIs" dxfId="111" priority="58" operator="equal">
      <formula>"BAJA"</formula>
    </cfRule>
  </conditionalFormatting>
  <conditionalFormatting sqref="I17:I20">
    <cfRule type="cellIs" dxfId="110" priority="55" operator="equal">
      <formula>"EXTREMA"</formula>
    </cfRule>
    <cfRule type="cellIs" dxfId="109" priority="56" operator="equal">
      <formula>"ALTA"</formula>
    </cfRule>
    <cfRule type="cellIs" dxfId="108" priority="57" operator="equal">
      <formula>"MODERADA"</formula>
    </cfRule>
  </conditionalFormatting>
  <conditionalFormatting sqref="G17:G20">
    <cfRule type="colorScale" priority="54">
      <colorScale>
        <cfvo type="num" val="1"/>
        <cfvo type="num" val="3"/>
        <cfvo type="num" val="5"/>
        <color theme="6" tint="-0.499984740745262"/>
        <color rgb="FFFFFF00"/>
        <color rgb="FFC00000"/>
      </colorScale>
    </cfRule>
  </conditionalFormatting>
  <conditionalFormatting sqref="I17:I20">
    <cfRule type="cellIs" dxfId="107" priority="53" operator="equal">
      <formula>"BAJA"</formula>
    </cfRule>
  </conditionalFormatting>
  <conditionalFormatting sqref="I17:I20">
    <cfRule type="cellIs" dxfId="106" priority="50" operator="equal">
      <formula>"EXTREMA"</formula>
    </cfRule>
    <cfRule type="cellIs" dxfId="105" priority="51" operator="equal">
      <formula>"ALTA"</formula>
    </cfRule>
    <cfRule type="cellIs" dxfId="104" priority="52" operator="equal">
      <formula>"MODERADA"</formula>
    </cfRule>
  </conditionalFormatting>
  <conditionalFormatting sqref="G17:G20">
    <cfRule type="colorScale" priority="49">
      <colorScale>
        <cfvo type="num" val="1"/>
        <cfvo type="num" val="3"/>
        <cfvo type="num" val="5"/>
        <color theme="6" tint="-0.499984740745262"/>
        <color rgb="FFFFFF00"/>
        <color rgb="FFC00000"/>
      </colorScale>
    </cfRule>
  </conditionalFormatting>
  <conditionalFormatting sqref="I17:I20">
    <cfRule type="cellIs" dxfId="103" priority="48" operator="equal">
      <formula>"BAJA"</formula>
    </cfRule>
  </conditionalFormatting>
  <conditionalFormatting sqref="I17:I20">
    <cfRule type="cellIs" dxfId="102" priority="45" operator="equal">
      <formula>"EXTREMA"</formula>
    </cfRule>
    <cfRule type="cellIs" dxfId="101" priority="46" operator="equal">
      <formula>"ALTA"</formula>
    </cfRule>
    <cfRule type="cellIs" dxfId="100" priority="47" operator="equal">
      <formula>"MODERADA"</formula>
    </cfRule>
  </conditionalFormatting>
  <conditionalFormatting sqref="G17:G20">
    <cfRule type="colorScale" priority="44">
      <colorScale>
        <cfvo type="num" val="1"/>
        <cfvo type="num" val="3"/>
        <cfvo type="num" val="5"/>
        <color theme="6" tint="-0.499984740745262"/>
        <color rgb="FFFFFF00"/>
        <color rgb="FFC00000"/>
      </colorScale>
    </cfRule>
  </conditionalFormatting>
  <conditionalFormatting sqref="I17:I20">
    <cfRule type="cellIs" dxfId="99" priority="43" operator="equal">
      <formula>"BAJA"</formula>
    </cfRule>
  </conditionalFormatting>
  <conditionalFormatting sqref="I17:I20">
    <cfRule type="cellIs" dxfId="98" priority="40" operator="equal">
      <formula>"EXTREMA"</formula>
    </cfRule>
    <cfRule type="cellIs" dxfId="97" priority="41" operator="equal">
      <formula>"ALTA"</formula>
    </cfRule>
    <cfRule type="cellIs" dxfId="96" priority="42" operator="equal">
      <formula>"MODERADA"</formula>
    </cfRule>
  </conditionalFormatting>
  <conditionalFormatting sqref="G17:G20">
    <cfRule type="colorScale" priority="39">
      <colorScale>
        <cfvo type="num" val="1"/>
        <cfvo type="num" val="3"/>
        <cfvo type="num" val="5"/>
        <color theme="6" tint="-0.499984740745262"/>
        <color rgb="FFFFFF00"/>
        <color rgb="FFC00000"/>
      </colorScale>
    </cfRule>
  </conditionalFormatting>
  <conditionalFormatting sqref="I17:I20">
    <cfRule type="cellIs" dxfId="95" priority="38" operator="equal">
      <formula>"BAJA"</formula>
    </cfRule>
  </conditionalFormatting>
  <conditionalFormatting sqref="I17:I20">
    <cfRule type="cellIs" dxfId="94" priority="35" operator="equal">
      <formula>"EXTREMA"</formula>
    </cfRule>
    <cfRule type="cellIs" dxfId="93" priority="36" operator="equal">
      <formula>"ALTA"</formula>
    </cfRule>
    <cfRule type="cellIs" dxfId="92" priority="37" operator="equal">
      <formula>"MODERADA"</formula>
    </cfRule>
  </conditionalFormatting>
  <conditionalFormatting sqref="P17:P20">
    <cfRule type="cellIs" dxfId="91" priority="34" operator="equal">
      <formula>"BAJA"</formula>
    </cfRule>
  </conditionalFormatting>
  <conditionalFormatting sqref="P17:P20">
    <cfRule type="cellIs" dxfId="90" priority="31" operator="equal">
      <formula>"EXTREMA"</formula>
    </cfRule>
    <cfRule type="cellIs" dxfId="89" priority="32" operator="equal">
      <formula>"ALTA"</formula>
    </cfRule>
    <cfRule type="cellIs" dxfId="88" priority="33" operator="equal">
      <formula>"MODERADA"</formula>
    </cfRule>
  </conditionalFormatting>
  <conditionalFormatting sqref="N17:N20">
    <cfRule type="colorScale" priority="30">
      <colorScale>
        <cfvo type="num" val="1"/>
        <cfvo type="num" val="3"/>
        <cfvo type="num" val="5"/>
        <color theme="6" tint="-0.499984740745262"/>
        <color rgb="FFFFFF00"/>
        <color rgb="FFC00000"/>
      </colorScale>
    </cfRule>
  </conditionalFormatting>
  <conditionalFormatting sqref="P17:P20">
    <cfRule type="cellIs" dxfId="87" priority="29" operator="equal">
      <formula>"BAJA"</formula>
    </cfRule>
  </conditionalFormatting>
  <conditionalFormatting sqref="P17:P20">
    <cfRule type="cellIs" dxfId="86" priority="26" operator="equal">
      <formula>"EXTREMA"</formula>
    </cfRule>
    <cfRule type="cellIs" dxfId="85" priority="27" operator="equal">
      <formula>"ALTA"</formula>
    </cfRule>
    <cfRule type="cellIs" dxfId="84" priority="28" operator="equal">
      <formula>"MODERADA"</formula>
    </cfRule>
  </conditionalFormatting>
  <conditionalFormatting sqref="N17:N20">
    <cfRule type="colorScale" priority="25">
      <colorScale>
        <cfvo type="num" val="1"/>
        <cfvo type="num" val="3"/>
        <cfvo type="num" val="5"/>
        <color theme="6" tint="-0.499984740745262"/>
        <color rgb="FFFFFF00"/>
        <color rgb="FFC00000"/>
      </colorScale>
    </cfRule>
  </conditionalFormatting>
  <conditionalFormatting sqref="P17:P20">
    <cfRule type="cellIs" dxfId="83" priority="24" operator="equal">
      <formula>"BAJA"</formula>
    </cfRule>
  </conditionalFormatting>
  <conditionalFormatting sqref="P17:P20">
    <cfRule type="cellIs" dxfId="82" priority="21" operator="equal">
      <formula>"EXTREMA"</formula>
    </cfRule>
    <cfRule type="cellIs" dxfId="81" priority="22" operator="equal">
      <formula>"ALTA"</formula>
    </cfRule>
    <cfRule type="cellIs" dxfId="80" priority="23" operator="equal">
      <formula>"MODERADA"</formula>
    </cfRule>
  </conditionalFormatting>
  <conditionalFormatting sqref="N17:N20">
    <cfRule type="colorScale" priority="20">
      <colorScale>
        <cfvo type="num" val="1"/>
        <cfvo type="num" val="3"/>
        <cfvo type="num" val="5"/>
        <color theme="6" tint="-0.499984740745262"/>
        <color rgb="FFFFFF00"/>
        <color rgb="FFC00000"/>
      </colorScale>
    </cfRule>
  </conditionalFormatting>
  <conditionalFormatting sqref="P17:P20">
    <cfRule type="cellIs" dxfId="79" priority="19" operator="equal">
      <formula>"BAJA"</formula>
    </cfRule>
  </conditionalFormatting>
  <conditionalFormatting sqref="P17:P20">
    <cfRule type="cellIs" dxfId="78" priority="16" operator="equal">
      <formula>"EXTREMA"</formula>
    </cfRule>
    <cfRule type="cellIs" dxfId="77" priority="17" operator="equal">
      <formula>"ALTA"</formula>
    </cfRule>
    <cfRule type="cellIs" dxfId="76" priority="18" operator="equal">
      <formula>"MODERADA"</formula>
    </cfRule>
  </conditionalFormatting>
  <conditionalFormatting sqref="N17:N20">
    <cfRule type="colorScale" priority="15">
      <colorScale>
        <cfvo type="num" val="1"/>
        <cfvo type="num" val="3"/>
        <cfvo type="num" val="5"/>
        <color theme="6" tint="-0.499984740745262"/>
        <color rgb="FFFFFF00"/>
        <color rgb="FFC00000"/>
      </colorScale>
    </cfRule>
  </conditionalFormatting>
  <conditionalFormatting sqref="P17:P20">
    <cfRule type="cellIs" dxfId="75" priority="14" operator="equal">
      <formula>"BAJA"</formula>
    </cfRule>
  </conditionalFormatting>
  <conditionalFormatting sqref="P17:P20">
    <cfRule type="cellIs" dxfId="74" priority="11" operator="equal">
      <formula>"EXTREMA"</formula>
    </cfRule>
    <cfRule type="cellIs" dxfId="73" priority="12" operator="equal">
      <formula>"ALTA"</formula>
    </cfRule>
    <cfRule type="cellIs" dxfId="72" priority="13" operator="equal">
      <formula>"MODERADA"</formula>
    </cfRule>
  </conditionalFormatting>
  <conditionalFormatting sqref="I10:I15 P10:P15">
    <cfRule type="cellIs" dxfId="71" priority="7" operator="equal">
      <formula>"EXTREMA"</formula>
    </cfRule>
    <cfRule type="cellIs" dxfId="70" priority="8" operator="equal">
      <formula>"ALTA"</formula>
    </cfRule>
    <cfRule type="cellIs" dxfId="69" priority="9" operator="equal">
      <formula>"MODERADA"</formula>
    </cfRule>
    <cfRule type="cellIs" dxfId="68" priority="10" operator="equal">
      <formula>"BAJA"</formula>
    </cfRule>
  </conditionalFormatting>
  <conditionalFormatting sqref="G8:H9">
    <cfRule type="colorScale" priority="6">
      <colorScale>
        <cfvo type="num" val="1"/>
        <cfvo type="num" val="3"/>
        <cfvo type="num" val="5"/>
        <color theme="6" tint="-0.499984740745262"/>
        <color rgb="FFFFFF00"/>
        <color rgb="FFC00000"/>
      </colorScale>
    </cfRule>
  </conditionalFormatting>
  <conditionalFormatting sqref="P8:P9">
    <cfRule type="cellIs" dxfId="67" priority="5" operator="equal">
      <formula>"BAJA"</formula>
    </cfRule>
  </conditionalFormatting>
  <conditionalFormatting sqref="P8:P9">
    <cfRule type="cellIs" dxfId="66" priority="2" operator="equal">
      <formula>"EXTREMA"</formula>
    </cfRule>
    <cfRule type="cellIs" dxfId="65" priority="3" operator="equal">
      <formula>"ALTA"</formula>
    </cfRule>
    <cfRule type="cellIs" dxfId="64" priority="4" operator="equal">
      <formula>"MODERADA"</formula>
    </cfRule>
  </conditionalFormatting>
  <conditionalFormatting sqref="N8:O9">
    <cfRule type="colorScale" priority="1">
      <colorScale>
        <cfvo type="num" val="1"/>
        <cfvo type="num" val="3"/>
        <cfvo type="num" val="5"/>
        <color theme="6" tint="-0.499984740745262"/>
        <color rgb="FFFFFF00"/>
        <color rgb="FFC00000"/>
      </colorScale>
    </cfRule>
  </conditionalFormatting>
  <printOptions horizontalCentered="1"/>
  <pageMargins left="1.1023622047244095" right="0.11811023622047245" top="0.55118110236220474" bottom="0.35433070866141736" header="0.31496062992125984" footer="0.31496062992125984"/>
  <pageSetup paperSize="5" scale="77" fitToHeight="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autoPageBreaks="0" fitToPage="1"/>
  </sheetPr>
  <dimension ref="A1:X57"/>
  <sheetViews>
    <sheetView showGridLines="0" topLeftCell="A4" zoomScale="70" zoomScaleNormal="70" workbookViewId="0">
      <selection activeCell="E1" sqref="E1:R3"/>
    </sheetView>
  </sheetViews>
  <sheetFormatPr baseColWidth="10" defaultColWidth="11.42578125" defaultRowHeight="12" x14ac:dyDescent="0.2"/>
  <cols>
    <col min="1" max="1" width="4.7109375" style="1" customWidth="1"/>
    <col min="2" max="2" width="21.7109375" style="1" customWidth="1"/>
    <col min="3" max="3" width="28.42578125" style="1" customWidth="1"/>
    <col min="4" max="4" width="21.7109375" style="1" hidden="1" customWidth="1"/>
    <col min="5" max="5" width="25.140625" style="1" customWidth="1"/>
    <col min="6" max="8" width="6.7109375" style="1" customWidth="1"/>
    <col min="9" max="9" width="6.7109375" style="3" customWidth="1"/>
    <col min="10" max="10" width="21.7109375" style="4" customWidth="1"/>
    <col min="11" max="11" width="6.7109375" style="4" customWidth="1"/>
    <col min="12" max="15" width="6.7109375" style="1" customWidth="1"/>
    <col min="16" max="17" width="6.7109375" style="3" customWidth="1"/>
    <col min="18" max="18" width="24.7109375" style="1" customWidth="1"/>
    <col min="19" max="19" width="6.7109375" style="1" customWidth="1"/>
    <col min="20" max="20" width="23.140625" style="1" customWidth="1"/>
    <col min="21" max="21" width="16.7109375" style="1" customWidth="1"/>
    <col min="22" max="22" width="22.42578125" style="2" customWidth="1"/>
    <col min="23" max="23" width="22.140625" style="2" hidden="1" customWidth="1"/>
    <col min="24" max="24" width="60.42578125" style="1" hidden="1" customWidth="1"/>
    <col min="25" max="16384" width="11.42578125" style="1"/>
  </cols>
  <sheetData>
    <row r="1" spans="1:24" ht="21" x14ac:dyDescent="0.35">
      <c r="B1" s="287"/>
      <c r="C1" s="288"/>
      <c r="D1" s="67"/>
      <c r="E1" s="370" t="s">
        <v>69</v>
      </c>
      <c r="F1" s="370"/>
      <c r="G1" s="370"/>
      <c r="H1" s="370"/>
      <c r="I1" s="370"/>
      <c r="J1" s="370"/>
      <c r="K1" s="370"/>
      <c r="L1" s="370"/>
      <c r="M1" s="370"/>
      <c r="N1" s="370"/>
      <c r="O1" s="370"/>
      <c r="P1" s="370"/>
      <c r="Q1" s="370"/>
      <c r="R1" s="370"/>
      <c r="S1" s="293" t="s">
        <v>73</v>
      </c>
      <c r="T1" s="293"/>
      <c r="U1" s="293"/>
      <c r="V1" s="346"/>
      <c r="W1" s="1"/>
    </row>
    <row r="2" spans="1:24" ht="21" customHeight="1" x14ac:dyDescent="0.35">
      <c r="B2" s="289"/>
      <c r="C2" s="290"/>
      <c r="D2" s="109"/>
      <c r="E2" s="350"/>
      <c r="F2" s="350"/>
      <c r="G2" s="350"/>
      <c r="H2" s="350"/>
      <c r="I2" s="350"/>
      <c r="J2" s="350"/>
      <c r="K2" s="350"/>
      <c r="L2" s="350"/>
      <c r="M2" s="350"/>
      <c r="N2" s="350"/>
      <c r="O2" s="350"/>
      <c r="P2" s="350"/>
      <c r="Q2" s="350"/>
      <c r="R2" s="350"/>
      <c r="S2" s="267" t="s">
        <v>70</v>
      </c>
      <c r="T2" s="267"/>
      <c r="U2" s="267"/>
      <c r="V2" s="347"/>
      <c r="W2" s="1"/>
    </row>
    <row r="3" spans="1:24" ht="40.5" customHeight="1" thickBot="1" x14ac:dyDescent="0.4">
      <c r="B3" s="291"/>
      <c r="C3" s="292"/>
      <c r="D3" s="104"/>
      <c r="E3" s="371" t="s">
        <v>72</v>
      </c>
      <c r="F3" s="371"/>
      <c r="G3" s="371"/>
      <c r="H3" s="371"/>
      <c r="I3" s="371"/>
      <c r="J3" s="371"/>
      <c r="K3" s="371"/>
      <c r="L3" s="371"/>
      <c r="M3" s="371"/>
      <c r="N3" s="371"/>
      <c r="O3" s="371"/>
      <c r="P3" s="371"/>
      <c r="Q3" s="371"/>
      <c r="R3" s="371"/>
      <c r="S3" s="297" t="s">
        <v>71</v>
      </c>
      <c r="T3" s="297"/>
      <c r="U3" s="297"/>
      <c r="V3" s="348"/>
      <c r="W3" s="1"/>
    </row>
    <row r="4" spans="1:24" ht="21" x14ac:dyDescent="0.35">
      <c r="B4" s="108"/>
      <c r="C4" s="108"/>
      <c r="D4" s="48"/>
      <c r="E4" s="48"/>
      <c r="F4" s="48"/>
      <c r="G4" s="48"/>
      <c r="H4" s="48"/>
      <c r="I4" s="49"/>
      <c r="J4" s="48"/>
      <c r="K4" s="48"/>
      <c r="L4" s="48"/>
      <c r="M4" s="48"/>
    </row>
    <row r="5" spans="1:24" s="19" customFormat="1" ht="24" customHeight="1" x14ac:dyDescent="0.25">
      <c r="A5" s="45"/>
      <c r="D5" s="349" t="s">
        <v>68</v>
      </c>
      <c r="E5" s="349"/>
      <c r="F5" s="227" t="s">
        <v>254</v>
      </c>
      <c r="G5" s="227"/>
      <c r="H5" s="227"/>
      <c r="I5" s="227"/>
      <c r="J5" s="227"/>
      <c r="K5" s="227"/>
      <c r="L5" s="227"/>
      <c r="M5" s="227"/>
      <c r="N5" s="227"/>
      <c r="O5" s="227"/>
      <c r="P5" s="227"/>
      <c r="Q5" s="227"/>
      <c r="R5" s="228" t="s">
        <v>66</v>
      </c>
      <c r="S5" s="228"/>
      <c r="T5" s="229">
        <v>2021</v>
      </c>
      <c r="U5" s="229"/>
      <c r="V5" s="229"/>
      <c r="W5" s="47"/>
    </row>
    <row r="6" spans="1:24" s="19" customFormat="1" ht="87" customHeight="1" x14ac:dyDescent="0.25">
      <c r="A6" s="45"/>
      <c r="D6" s="349" t="s">
        <v>65</v>
      </c>
      <c r="E6" s="349"/>
      <c r="F6" s="336" t="s">
        <v>255</v>
      </c>
      <c r="G6" s="336"/>
      <c r="H6" s="336"/>
      <c r="I6" s="336"/>
      <c r="J6" s="336"/>
      <c r="K6" s="336"/>
      <c r="L6" s="336"/>
      <c r="M6" s="336"/>
      <c r="N6" s="336"/>
      <c r="O6" s="336"/>
      <c r="P6" s="336"/>
      <c r="Q6" s="336"/>
      <c r="R6" s="336"/>
      <c r="S6" s="336"/>
      <c r="T6" s="336"/>
      <c r="U6" s="336"/>
      <c r="V6" s="336"/>
      <c r="W6" s="57"/>
    </row>
    <row r="7" spans="1:24" s="19" customFormat="1" ht="15" x14ac:dyDescent="0.25">
      <c r="A7" s="45"/>
      <c r="B7" s="44"/>
      <c r="C7" s="44"/>
      <c r="I7" s="42"/>
      <c r="J7" s="43"/>
      <c r="K7" s="43"/>
      <c r="P7" s="42"/>
      <c r="Q7" s="42"/>
      <c r="V7" s="42"/>
      <c r="W7" s="42"/>
    </row>
    <row r="8" spans="1:24" s="33" customFormat="1" ht="30" customHeight="1" x14ac:dyDescent="0.25">
      <c r="A8" s="41"/>
      <c r="B8" s="231" t="s">
        <v>63</v>
      </c>
      <c r="C8" s="231" t="s">
        <v>62</v>
      </c>
      <c r="D8" s="231" t="s">
        <v>61</v>
      </c>
      <c r="E8" s="231" t="s">
        <v>60</v>
      </c>
      <c r="F8" s="232" t="s">
        <v>59</v>
      </c>
      <c r="G8" s="231" t="s">
        <v>58</v>
      </c>
      <c r="H8" s="231"/>
      <c r="I8" s="241" t="s">
        <v>53</v>
      </c>
      <c r="J8" s="235" t="s">
        <v>57</v>
      </c>
      <c r="K8" s="237" t="s">
        <v>56</v>
      </c>
      <c r="L8" s="238"/>
      <c r="M8" s="239" t="s">
        <v>55</v>
      </c>
      <c r="N8" s="231" t="s">
        <v>54</v>
      </c>
      <c r="O8" s="231"/>
      <c r="P8" s="241" t="s">
        <v>53</v>
      </c>
      <c r="Q8" s="232" t="s">
        <v>52</v>
      </c>
      <c r="R8" s="231" t="s">
        <v>51</v>
      </c>
      <c r="S8" s="255" t="s">
        <v>50</v>
      </c>
      <c r="T8" s="231" t="s">
        <v>49</v>
      </c>
      <c r="U8" s="235" t="s">
        <v>48</v>
      </c>
      <c r="V8" s="231" t="s">
        <v>47</v>
      </c>
      <c r="W8" s="279" t="s">
        <v>281</v>
      </c>
      <c r="X8" s="280"/>
    </row>
    <row r="9" spans="1:24" s="33" customFormat="1" ht="96.75" customHeight="1" x14ac:dyDescent="0.25">
      <c r="A9" s="41"/>
      <c r="B9" s="231"/>
      <c r="C9" s="231"/>
      <c r="D9" s="231"/>
      <c r="E9" s="231"/>
      <c r="F9" s="232"/>
      <c r="G9" s="40" t="s">
        <v>44</v>
      </c>
      <c r="H9" s="103" t="s">
        <v>43</v>
      </c>
      <c r="I9" s="242"/>
      <c r="J9" s="236"/>
      <c r="K9" s="102" t="s">
        <v>46</v>
      </c>
      <c r="L9" s="37" t="s">
        <v>45</v>
      </c>
      <c r="M9" s="240"/>
      <c r="N9" s="36" t="s">
        <v>44</v>
      </c>
      <c r="O9" s="35" t="s">
        <v>43</v>
      </c>
      <c r="P9" s="242"/>
      <c r="Q9" s="232"/>
      <c r="R9" s="231"/>
      <c r="S9" s="255"/>
      <c r="T9" s="231"/>
      <c r="U9" s="236"/>
      <c r="V9" s="231"/>
      <c r="W9" s="56" t="s">
        <v>110</v>
      </c>
      <c r="X9" s="56" t="s">
        <v>41</v>
      </c>
    </row>
    <row r="10" spans="1:24" s="19" customFormat="1" ht="138" customHeight="1" x14ac:dyDescent="0.25">
      <c r="A10" s="29">
        <v>1</v>
      </c>
      <c r="B10" s="22" t="s">
        <v>256</v>
      </c>
      <c r="C10" s="28" t="s">
        <v>257</v>
      </c>
      <c r="D10" s="22"/>
      <c r="E10" s="22" t="s">
        <v>258</v>
      </c>
      <c r="F10" s="23" t="s">
        <v>15</v>
      </c>
      <c r="G10" s="22">
        <v>2</v>
      </c>
      <c r="H10" s="22">
        <v>3</v>
      </c>
      <c r="I10" s="26" t="str">
        <f>INDEX([11]Listas!$L$4:$P$8,G10,H10)</f>
        <v>MODERADA</v>
      </c>
      <c r="J10" s="27" t="s">
        <v>259</v>
      </c>
      <c r="K10" s="25" t="s">
        <v>21</v>
      </c>
      <c r="L10" s="25" t="str">
        <f>IF('[11]Evaluación de Controles'!F47="X","Probabilidad",IF('[11]Evaluación de Controles'!H47="X","Impacto",))</f>
        <v>Probabilidad</v>
      </c>
      <c r="M10" s="22">
        <f>'[11]Evaluación de Controles'!X47</f>
        <v>85</v>
      </c>
      <c r="N10" s="22">
        <f>IF('[11]Evaluación de Controles'!F47="X",IF(M10&gt;75,IF(G10&gt;2,G10-2,IF(G10&gt;1,G10-1,G10)),IF(M10&gt;50,IF(G10&gt;1,G10-1,G10),G10)),G10)</f>
        <v>1</v>
      </c>
      <c r="O10" s="22">
        <f>IF('[11]Evaluación de Controles'!H47="X",IF(M10&gt;75,IF(H10&gt;2,H10-2,IF(H10&gt;1,H10-1,H10)),IF(M10&gt;50,IF(H10&gt;1,H10-1,H10),H10)),H10)</f>
        <v>1</v>
      </c>
      <c r="P10" s="26" t="str">
        <f>INDEX([11]Listas!$L$4:$P$8,N10,O10)</f>
        <v>BAJA</v>
      </c>
      <c r="Q10" s="25"/>
      <c r="R10" s="24" t="s">
        <v>260</v>
      </c>
      <c r="S10" s="23" t="s">
        <v>154</v>
      </c>
      <c r="T10" s="22" t="s">
        <v>261</v>
      </c>
      <c r="U10" s="22" t="s">
        <v>262</v>
      </c>
      <c r="V10" s="22" t="s">
        <v>263</v>
      </c>
      <c r="W10" s="107"/>
      <c r="X10" s="79"/>
    </row>
    <row r="11" spans="1:24" s="19" customFormat="1" ht="184.5" customHeight="1" x14ac:dyDescent="0.25">
      <c r="A11" s="29">
        <v>2</v>
      </c>
      <c r="B11" s="22" t="s">
        <v>264</v>
      </c>
      <c r="C11" s="65" t="s">
        <v>265</v>
      </c>
      <c r="D11" s="22"/>
      <c r="E11" s="22" t="s">
        <v>266</v>
      </c>
      <c r="F11" s="23" t="s">
        <v>15</v>
      </c>
      <c r="G11" s="22">
        <v>2</v>
      </c>
      <c r="H11" s="22">
        <v>2</v>
      </c>
      <c r="I11" s="26" t="str">
        <f>INDEX([11]Listas!$L$4:$P$8,G11,H11)</f>
        <v>BAJA</v>
      </c>
      <c r="J11" s="27" t="s">
        <v>267</v>
      </c>
      <c r="K11" s="25" t="s">
        <v>13</v>
      </c>
      <c r="L11" s="25" t="str">
        <f>IF('[11]Evaluación de Controles'!F48="X","Probabilidad",IF('[11]Evaluación de Controles'!H48="X","Impacto",))</f>
        <v>Probabilidad</v>
      </c>
      <c r="M11" s="22">
        <f>'[11]Evaluación de Controles'!X48</f>
        <v>85</v>
      </c>
      <c r="N11" s="22">
        <f>IF('[11]Evaluación de Controles'!F48="X",IF(M11&gt;75,IF(G11&gt;2,G11-2,IF(G11&gt;1,G11-1,G11)),IF(M11&gt;50,IF(G11&gt;1,G11-1,G11),G11)),G11)</f>
        <v>1</v>
      </c>
      <c r="O11" s="22">
        <f>IF('[11]Evaluación de Controles'!H48="X",IF(M11&gt;75,IF(H11&gt;2,H11-2,IF(H11&gt;1,H11-1,H11)),IF(M11&gt;50,IF(H11&gt;1,H11-1,H11),H11)),H11)</f>
        <v>2</v>
      </c>
      <c r="P11" s="26" t="str">
        <f>INDEX([11]Listas!$L$4:$P$8,N11,O11)</f>
        <v>BAJA</v>
      </c>
      <c r="Q11" s="25"/>
      <c r="R11" s="24" t="s">
        <v>268</v>
      </c>
      <c r="S11" s="23" t="s">
        <v>96</v>
      </c>
      <c r="T11" s="22" t="s">
        <v>261</v>
      </c>
      <c r="U11" s="22" t="s">
        <v>269</v>
      </c>
      <c r="V11" s="22" t="s">
        <v>270</v>
      </c>
      <c r="W11" s="107"/>
      <c r="X11" s="79"/>
    </row>
    <row r="12" spans="1:24" s="19" customFormat="1" ht="186" customHeight="1" x14ac:dyDescent="0.25">
      <c r="A12" s="29">
        <v>3</v>
      </c>
      <c r="B12" s="22" t="s">
        <v>271</v>
      </c>
      <c r="C12" s="28" t="s">
        <v>272</v>
      </c>
      <c r="D12" s="22"/>
      <c r="E12" s="22" t="s">
        <v>273</v>
      </c>
      <c r="F12" s="23" t="s">
        <v>15</v>
      </c>
      <c r="G12" s="22">
        <v>2</v>
      </c>
      <c r="H12" s="22">
        <v>2</v>
      </c>
      <c r="I12" s="26" t="str">
        <f>INDEX([11]Listas!$L$4:$P$8,G12,H12)</f>
        <v>BAJA</v>
      </c>
      <c r="J12" s="27" t="s">
        <v>274</v>
      </c>
      <c r="K12" s="25" t="s">
        <v>13</v>
      </c>
      <c r="L12" s="25" t="str">
        <f>IF('[11]Evaluación de Controles'!F49="X","Probabilidad",IF('[11]Evaluación de Controles'!H49="X","Impacto",))</f>
        <v>Probabilidad</v>
      </c>
      <c r="M12" s="22">
        <f>'[11]Evaluación de Controles'!X49</f>
        <v>40</v>
      </c>
      <c r="N12" s="22">
        <f>IF('[11]Evaluación de Controles'!F49="X",IF(M12&gt;75,IF(G12&gt;2,G12-2,IF(G12&gt;1,G12-1,G12)),IF(M12&gt;50,IF(G12&gt;1,G12-1,G12),G12)),G12)</f>
        <v>2</v>
      </c>
      <c r="O12" s="22">
        <f>IF('[11]Evaluación de Controles'!H49="X",IF(M12&gt;75,IF(H12&gt;2,H12-2,IF(H12&gt;1,H12-1,H12)),IF(M12&gt;50,IF(H12&gt;1,H12-1,H12),H12)),H12)</f>
        <v>2</v>
      </c>
      <c r="P12" s="26" t="str">
        <f>INDEX([11]Listas!$L$4:$P$8,N12,O12)</f>
        <v>BAJA</v>
      </c>
      <c r="Q12" s="25"/>
      <c r="R12" s="24" t="s">
        <v>275</v>
      </c>
      <c r="S12" s="23" t="s">
        <v>276</v>
      </c>
      <c r="T12" s="22" t="s">
        <v>277</v>
      </c>
      <c r="U12" s="22" t="s">
        <v>278</v>
      </c>
      <c r="V12" s="22" t="s">
        <v>279</v>
      </c>
      <c r="W12" s="107"/>
      <c r="X12" s="79"/>
    </row>
    <row r="13" spans="1:24" s="19" customFormat="1" ht="105.75" hidden="1" customHeight="1" x14ac:dyDescent="0.25">
      <c r="A13" s="29"/>
      <c r="B13" s="22"/>
      <c r="C13" s="28"/>
      <c r="D13" s="22"/>
      <c r="E13" s="22"/>
      <c r="F13" s="23"/>
      <c r="G13" s="22"/>
      <c r="H13" s="22"/>
      <c r="I13" s="26"/>
      <c r="J13" s="27"/>
      <c r="K13" s="25"/>
      <c r="L13" s="25"/>
      <c r="M13" s="22"/>
      <c r="N13" s="22"/>
      <c r="O13" s="22"/>
      <c r="P13" s="26"/>
      <c r="Q13" s="25"/>
      <c r="R13" s="24"/>
      <c r="S13" s="23"/>
      <c r="T13" s="22"/>
      <c r="U13" s="22"/>
      <c r="V13" s="22"/>
      <c r="W13" s="78">
        <v>0.25</v>
      </c>
      <c r="X13" s="79" t="s">
        <v>282</v>
      </c>
    </row>
    <row r="14" spans="1:24" s="19" customFormat="1" ht="109.5" hidden="1" customHeight="1" x14ac:dyDescent="0.25">
      <c r="A14" s="29"/>
      <c r="B14" s="22"/>
      <c r="C14" s="28"/>
      <c r="D14" s="22"/>
      <c r="E14" s="22"/>
      <c r="F14" s="23"/>
      <c r="G14" s="22"/>
      <c r="H14" s="22"/>
      <c r="I14" s="26"/>
      <c r="J14" s="27"/>
      <c r="K14" s="25"/>
      <c r="L14" s="25"/>
      <c r="M14" s="22"/>
      <c r="N14" s="22"/>
      <c r="O14" s="22"/>
      <c r="P14" s="26"/>
      <c r="Q14" s="25"/>
      <c r="R14" s="24"/>
      <c r="S14" s="23"/>
      <c r="T14" s="22"/>
      <c r="U14" s="22"/>
      <c r="V14" s="22"/>
      <c r="W14" s="80"/>
      <c r="X14" s="81"/>
    </row>
    <row r="15" spans="1:24" ht="15" x14ac:dyDescent="0.2">
      <c r="B15" s="18"/>
      <c r="C15" s="17"/>
      <c r="D15" s="16"/>
      <c r="E15" s="7"/>
      <c r="F15" s="7"/>
      <c r="G15" s="7"/>
      <c r="H15" s="7"/>
      <c r="I15" s="9"/>
      <c r="J15" s="8"/>
      <c r="K15" s="8"/>
      <c r="L15" s="7"/>
      <c r="M15" s="11"/>
    </row>
    <row r="16" spans="1:24" x14ac:dyDescent="0.2">
      <c r="B16" s="12"/>
      <c r="C16" s="12"/>
      <c r="D16" s="12"/>
      <c r="E16" s="12"/>
      <c r="F16" s="12"/>
      <c r="G16" s="256" t="s">
        <v>6</v>
      </c>
      <c r="H16" s="256"/>
      <c r="I16" s="10">
        <f>COUNTIF(I10:I12,"BAJA")</f>
        <v>2</v>
      </c>
      <c r="J16" s="8"/>
      <c r="K16" s="8"/>
      <c r="L16" s="7"/>
      <c r="M16" s="11"/>
      <c r="N16" s="256" t="s">
        <v>6</v>
      </c>
      <c r="O16" s="256"/>
      <c r="P16" s="10">
        <f>COUNTIF(P10:P12,"BAJA")</f>
        <v>3</v>
      </c>
    </row>
    <row r="17" spans="2:23" x14ac:dyDescent="0.2">
      <c r="B17" s="285"/>
      <c r="C17" s="285"/>
      <c r="D17" s="285"/>
      <c r="E17" s="285"/>
      <c r="F17" s="285"/>
      <c r="G17" s="256" t="s">
        <v>5</v>
      </c>
      <c r="H17" s="256"/>
      <c r="I17" s="10">
        <f>COUNTIF(I10:I12,"MODERADA")</f>
        <v>1</v>
      </c>
      <c r="J17" s="8"/>
      <c r="K17" s="8"/>
      <c r="L17" s="7"/>
      <c r="M17" s="12"/>
      <c r="N17" s="256" t="s">
        <v>5</v>
      </c>
      <c r="O17" s="256"/>
      <c r="P17" s="10">
        <f>COUNTIF(P10:P12,"MODERADA")</f>
        <v>0</v>
      </c>
      <c r="W17" s="1"/>
    </row>
    <row r="18" spans="2:23" x14ac:dyDescent="0.2">
      <c r="B18" s="15"/>
      <c r="D18" s="7"/>
      <c r="E18" s="15"/>
      <c r="F18" s="7"/>
      <c r="G18" s="256" t="s">
        <v>4</v>
      </c>
      <c r="H18" s="256"/>
      <c r="I18" s="10">
        <f>COUNTIF(I10:I12,"ALTA")</f>
        <v>0</v>
      </c>
      <c r="J18" s="8"/>
      <c r="K18" s="8"/>
      <c r="L18" s="7"/>
      <c r="M18" s="7"/>
      <c r="N18" s="256" t="s">
        <v>4</v>
      </c>
      <c r="O18" s="256"/>
      <c r="P18" s="10">
        <f>COUNTIF(P10:P12,"ALTA")</f>
        <v>0</v>
      </c>
      <c r="Q18" s="1"/>
      <c r="V18" s="1"/>
      <c r="W18" s="1"/>
    </row>
    <row r="19" spans="2:23" ht="15.75" x14ac:dyDescent="0.2">
      <c r="B19" s="14" t="s">
        <v>3</v>
      </c>
      <c r="D19" s="7"/>
      <c r="E19" s="13" t="s">
        <v>2</v>
      </c>
      <c r="F19" s="7"/>
      <c r="G19" s="256" t="s">
        <v>1</v>
      </c>
      <c r="H19" s="256"/>
      <c r="I19" s="10">
        <f>COUNTIF(I10:I12,"EXTREMA")</f>
        <v>0</v>
      </c>
      <c r="J19" s="8"/>
      <c r="K19" s="8"/>
      <c r="L19" s="7"/>
      <c r="M19" s="7"/>
      <c r="N19" s="256" t="s">
        <v>1</v>
      </c>
      <c r="O19" s="256"/>
      <c r="P19" s="10">
        <f>COUNTIF(P10:P12,"EXTREMA")</f>
        <v>0</v>
      </c>
      <c r="Q19" s="1"/>
      <c r="V19" s="1"/>
      <c r="W19" s="1"/>
    </row>
    <row r="20" spans="2:23" x14ac:dyDescent="0.2">
      <c r="D20" s="7"/>
      <c r="E20" s="7"/>
      <c r="G20" s="7"/>
      <c r="H20" s="7"/>
      <c r="I20" s="9"/>
      <c r="J20" s="8"/>
      <c r="K20" s="8"/>
      <c r="L20" s="7"/>
      <c r="M20" s="7" t="s">
        <v>0</v>
      </c>
      <c r="P20" s="1"/>
      <c r="Q20" s="1"/>
      <c r="V20" s="1"/>
      <c r="W20" s="1"/>
    </row>
    <row r="21" spans="2:23" x14ac:dyDescent="0.2">
      <c r="D21" s="7"/>
      <c r="E21" s="7"/>
      <c r="G21" s="7"/>
      <c r="H21" s="7"/>
      <c r="I21" s="9"/>
      <c r="J21" s="8"/>
      <c r="K21" s="8"/>
      <c r="L21" s="7"/>
      <c r="M21" s="7"/>
      <c r="P21" s="1"/>
      <c r="Q21" s="1"/>
      <c r="V21" s="1"/>
      <c r="W21" s="1"/>
    </row>
    <row r="22" spans="2:23" ht="15.75" x14ac:dyDescent="0.2">
      <c r="B22" s="6"/>
      <c r="C22" s="5"/>
      <c r="D22" s="7"/>
      <c r="E22" s="7"/>
      <c r="G22" s="7"/>
      <c r="H22" s="7"/>
      <c r="I22" s="9"/>
      <c r="J22" s="8"/>
      <c r="K22" s="8"/>
      <c r="L22" s="7"/>
      <c r="M22" s="7"/>
      <c r="P22" s="1"/>
      <c r="Q22" s="1"/>
      <c r="V22" s="1"/>
      <c r="W22" s="1"/>
    </row>
    <row r="23" spans="2:23" x14ac:dyDescent="0.2">
      <c r="D23" s="7"/>
      <c r="H23" s="7"/>
      <c r="I23" s="9"/>
      <c r="P23" s="1"/>
      <c r="Q23" s="1"/>
      <c r="V23" s="1"/>
      <c r="W23" s="1"/>
    </row>
    <row r="24" spans="2:23" x14ac:dyDescent="0.2">
      <c r="D24" s="7"/>
      <c r="F24" s="7"/>
      <c r="H24" s="7"/>
      <c r="I24" s="9"/>
      <c r="P24" s="1"/>
      <c r="Q24" s="1"/>
      <c r="V24" s="1"/>
      <c r="W24" s="1"/>
    </row>
    <row r="25" spans="2:23" x14ac:dyDescent="0.2">
      <c r="D25" s="7"/>
      <c r="H25" s="7"/>
      <c r="I25" s="9"/>
      <c r="P25" s="1"/>
      <c r="Q25" s="1"/>
      <c r="V25" s="1"/>
      <c r="W25" s="1"/>
    </row>
    <row r="26" spans="2:23" x14ac:dyDescent="0.2">
      <c r="D26" s="7"/>
      <c r="H26" s="7"/>
      <c r="I26" s="9"/>
      <c r="P26" s="1"/>
      <c r="Q26" s="1"/>
      <c r="V26" s="1"/>
      <c r="W26" s="1"/>
    </row>
    <row r="27" spans="2:23" x14ac:dyDescent="0.2">
      <c r="D27" s="7"/>
      <c r="H27" s="7"/>
      <c r="I27" s="9"/>
      <c r="P27" s="1"/>
      <c r="Q27" s="1"/>
      <c r="V27" s="1"/>
      <c r="W27" s="1"/>
    </row>
    <row r="28" spans="2:23" x14ac:dyDescent="0.2">
      <c r="D28" s="7"/>
      <c r="H28" s="7"/>
      <c r="I28" s="9"/>
      <c r="P28" s="1"/>
      <c r="Q28" s="1"/>
      <c r="V28" s="1"/>
      <c r="W28" s="1"/>
    </row>
    <row r="29" spans="2:23" x14ac:dyDescent="0.2">
      <c r="D29" s="7"/>
      <c r="H29" s="7"/>
      <c r="I29" s="9"/>
      <c r="P29" s="1"/>
      <c r="Q29" s="1"/>
      <c r="V29" s="1"/>
      <c r="W29" s="1"/>
    </row>
    <row r="30" spans="2:23" x14ac:dyDescent="0.2">
      <c r="D30" s="7"/>
      <c r="H30" s="7"/>
      <c r="I30" s="9"/>
      <c r="P30" s="1"/>
      <c r="Q30" s="1"/>
      <c r="V30" s="1"/>
      <c r="W30" s="1"/>
    </row>
    <row r="31" spans="2:23" x14ac:dyDescent="0.2">
      <c r="D31" s="7"/>
      <c r="P31" s="1"/>
      <c r="Q31" s="1"/>
      <c r="V31" s="1"/>
      <c r="W31" s="1"/>
    </row>
    <row r="32" spans="2:23" x14ac:dyDescent="0.2">
      <c r="D32" s="7"/>
      <c r="P32" s="1"/>
      <c r="Q32" s="1"/>
      <c r="V32" s="1"/>
      <c r="W32" s="1"/>
    </row>
    <row r="33" spans="4:23" x14ac:dyDescent="0.2">
      <c r="D33" s="7"/>
      <c r="P33" s="1"/>
      <c r="Q33" s="1"/>
      <c r="V33" s="1"/>
      <c r="W33" s="1"/>
    </row>
    <row r="34" spans="4:23" x14ac:dyDescent="0.2">
      <c r="D34" s="7"/>
      <c r="I34" s="1"/>
      <c r="J34" s="1"/>
      <c r="K34" s="1"/>
      <c r="P34" s="1"/>
      <c r="Q34" s="1"/>
      <c r="V34" s="1"/>
      <c r="W34" s="1"/>
    </row>
    <row r="35" spans="4:23" x14ac:dyDescent="0.2">
      <c r="D35" s="7"/>
      <c r="I35" s="1"/>
      <c r="J35" s="1"/>
      <c r="K35" s="1"/>
      <c r="P35" s="1"/>
      <c r="Q35" s="1"/>
      <c r="V35" s="1"/>
      <c r="W35" s="1"/>
    </row>
    <row r="36" spans="4:23" x14ac:dyDescent="0.2">
      <c r="D36" s="7"/>
      <c r="I36" s="1"/>
      <c r="J36" s="1"/>
      <c r="K36" s="1"/>
      <c r="P36" s="1"/>
      <c r="Q36" s="1"/>
      <c r="V36" s="1"/>
      <c r="W36" s="1"/>
    </row>
    <row r="37" spans="4:23" x14ac:dyDescent="0.2">
      <c r="D37" s="7"/>
      <c r="I37" s="1"/>
      <c r="J37" s="1"/>
      <c r="K37" s="1"/>
      <c r="P37" s="1"/>
      <c r="Q37" s="1"/>
      <c r="V37" s="1"/>
      <c r="W37" s="1"/>
    </row>
    <row r="38" spans="4:23" x14ac:dyDescent="0.2">
      <c r="D38" s="7"/>
      <c r="I38" s="1"/>
      <c r="J38" s="1"/>
      <c r="K38" s="1"/>
      <c r="P38" s="1"/>
      <c r="Q38" s="1"/>
      <c r="V38" s="1"/>
      <c r="W38" s="1"/>
    </row>
    <row r="39" spans="4:23" x14ac:dyDescent="0.2">
      <c r="D39" s="7"/>
      <c r="I39" s="1"/>
      <c r="J39" s="1"/>
      <c r="K39" s="1"/>
      <c r="P39" s="1"/>
      <c r="Q39" s="1"/>
      <c r="V39" s="1"/>
      <c r="W39" s="1"/>
    </row>
    <row r="40" spans="4:23" x14ac:dyDescent="0.2">
      <c r="D40" s="7"/>
      <c r="I40" s="1"/>
      <c r="J40" s="1"/>
      <c r="K40" s="1"/>
      <c r="P40" s="1"/>
      <c r="Q40" s="1"/>
      <c r="V40" s="1"/>
      <c r="W40" s="1"/>
    </row>
    <row r="41" spans="4:23" x14ac:dyDescent="0.2">
      <c r="D41" s="7"/>
      <c r="I41" s="1"/>
      <c r="J41" s="1"/>
      <c r="K41" s="1"/>
      <c r="P41" s="1"/>
      <c r="Q41" s="1"/>
      <c r="V41" s="1"/>
      <c r="W41" s="1"/>
    </row>
    <row r="42" spans="4:23" x14ac:dyDescent="0.2">
      <c r="D42" s="7"/>
      <c r="I42" s="1"/>
      <c r="J42" s="1"/>
      <c r="K42" s="1"/>
      <c r="P42" s="1"/>
      <c r="Q42" s="1"/>
      <c r="V42" s="1"/>
      <c r="W42" s="1"/>
    </row>
    <row r="43" spans="4:23" x14ac:dyDescent="0.2">
      <c r="D43" s="7"/>
      <c r="I43" s="1"/>
      <c r="J43" s="1"/>
      <c r="K43" s="1"/>
      <c r="P43" s="1"/>
      <c r="Q43" s="1"/>
      <c r="V43" s="1"/>
      <c r="W43" s="1"/>
    </row>
    <row r="44" spans="4:23" x14ac:dyDescent="0.2">
      <c r="D44" s="7"/>
      <c r="I44" s="1"/>
      <c r="J44" s="1"/>
      <c r="K44" s="1"/>
      <c r="P44" s="1"/>
      <c r="Q44" s="1"/>
      <c r="V44" s="1"/>
      <c r="W44" s="1"/>
    </row>
    <row r="45" spans="4:23" x14ac:dyDescent="0.2">
      <c r="D45" s="7"/>
      <c r="I45" s="1"/>
      <c r="J45" s="1"/>
      <c r="K45" s="1"/>
      <c r="P45" s="1"/>
      <c r="Q45" s="1"/>
      <c r="V45" s="1"/>
      <c r="W45" s="1"/>
    </row>
    <row r="46" spans="4:23" x14ac:dyDescent="0.2">
      <c r="D46" s="7"/>
      <c r="I46" s="1"/>
      <c r="J46" s="1"/>
      <c r="K46" s="1"/>
      <c r="P46" s="1"/>
      <c r="Q46" s="1"/>
      <c r="V46" s="1"/>
      <c r="W46" s="1"/>
    </row>
    <row r="47" spans="4:23" x14ac:dyDescent="0.2">
      <c r="D47" s="7"/>
      <c r="I47" s="1"/>
      <c r="J47" s="1"/>
      <c r="K47" s="1"/>
      <c r="P47" s="1"/>
      <c r="Q47" s="1"/>
      <c r="V47" s="1"/>
      <c r="W47" s="1"/>
    </row>
    <row r="48" spans="4:23" x14ac:dyDescent="0.2">
      <c r="D48" s="7"/>
      <c r="I48" s="1"/>
      <c r="J48" s="1"/>
      <c r="K48" s="1"/>
      <c r="P48" s="1"/>
      <c r="Q48" s="1"/>
      <c r="V48" s="1"/>
      <c r="W48" s="1"/>
    </row>
    <row r="49" spans="4:23" x14ac:dyDescent="0.2">
      <c r="D49" s="7"/>
      <c r="I49" s="1"/>
      <c r="J49" s="1"/>
      <c r="K49" s="1"/>
      <c r="P49" s="1"/>
      <c r="Q49" s="1"/>
      <c r="V49" s="1"/>
      <c r="W49" s="1"/>
    </row>
    <row r="50" spans="4:23" x14ac:dyDescent="0.2">
      <c r="D50" s="7"/>
      <c r="I50" s="1"/>
      <c r="J50" s="1"/>
      <c r="K50" s="1"/>
      <c r="P50" s="1"/>
      <c r="Q50" s="1"/>
      <c r="V50" s="1"/>
      <c r="W50" s="1"/>
    </row>
    <row r="51" spans="4:23" x14ac:dyDescent="0.2">
      <c r="D51" s="7"/>
      <c r="I51" s="1"/>
      <c r="J51" s="1"/>
      <c r="K51" s="1"/>
      <c r="P51" s="1"/>
      <c r="Q51" s="1"/>
      <c r="V51" s="1"/>
      <c r="W51" s="1"/>
    </row>
    <row r="52" spans="4:23" x14ac:dyDescent="0.2">
      <c r="D52" s="7"/>
      <c r="I52" s="1"/>
      <c r="J52" s="1"/>
      <c r="K52" s="1"/>
      <c r="P52" s="1"/>
      <c r="Q52" s="1"/>
      <c r="V52" s="1"/>
      <c r="W52" s="1"/>
    </row>
    <row r="53" spans="4:23" x14ac:dyDescent="0.2">
      <c r="D53" s="7"/>
      <c r="I53" s="1"/>
      <c r="J53" s="1"/>
      <c r="K53" s="1"/>
      <c r="P53" s="1"/>
      <c r="Q53" s="1"/>
      <c r="V53" s="1"/>
      <c r="W53" s="1"/>
    </row>
    <row r="54" spans="4:23" x14ac:dyDescent="0.2">
      <c r="D54" s="7"/>
      <c r="I54" s="1"/>
      <c r="J54" s="1"/>
      <c r="K54" s="1"/>
      <c r="P54" s="1"/>
      <c r="Q54" s="1"/>
      <c r="V54" s="1"/>
      <c r="W54" s="1"/>
    </row>
    <row r="55" spans="4:23" x14ac:dyDescent="0.2">
      <c r="D55" s="7"/>
      <c r="I55" s="1"/>
      <c r="J55" s="1"/>
      <c r="K55" s="1"/>
      <c r="P55" s="1"/>
      <c r="Q55" s="1"/>
      <c r="V55" s="1"/>
      <c r="W55" s="1"/>
    </row>
    <row r="56" spans="4:23" x14ac:dyDescent="0.2">
      <c r="D56" s="7"/>
      <c r="I56" s="1"/>
      <c r="J56" s="1"/>
      <c r="K56" s="1"/>
      <c r="P56" s="1"/>
      <c r="Q56" s="1"/>
      <c r="V56" s="1"/>
      <c r="W56" s="1"/>
    </row>
    <row r="57" spans="4:23" x14ac:dyDescent="0.2">
      <c r="D57" s="7"/>
      <c r="I57" s="1"/>
      <c r="J57" s="1"/>
      <c r="K57" s="1"/>
      <c r="P57" s="1"/>
      <c r="Q57" s="1"/>
      <c r="V57" s="1"/>
    </row>
  </sheetData>
  <mergeCells count="41">
    <mergeCell ref="G19:H19"/>
    <mergeCell ref="N19:O19"/>
    <mergeCell ref="E1:R2"/>
    <mergeCell ref="E3:R3"/>
    <mergeCell ref="S1:U1"/>
    <mergeCell ref="S2:U2"/>
    <mergeCell ref="S3:U3"/>
    <mergeCell ref="G18:H18"/>
    <mergeCell ref="N18:O18"/>
    <mergeCell ref="S8:S9"/>
    <mergeCell ref="T8:T9"/>
    <mergeCell ref="U8:U9"/>
    <mergeCell ref="D5:E5"/>
    <mergeCell ref="F5:Q5"/>
    <mergeCell ref="R5:S5"/>
    <mergeCell ref="T5:V5"/>
    <mergeCell ref="B1:C3"/>
    <mergeCell ref="G16:H16"/>
    <mergeCell ref="N16:O16"/>
    <mergeCell ref="B17:F17"/>
    <mergeCell ref="G17:H17"/>
    <mergeCell ref="N17:O17"/>
    <mergeCell ref="D6:E6"/>
    <mergeCell ref="F6:V6"/>
    <mergeCell ref="B8:B9"/>
    <mergeCell ref="C8:C9"/>
    <mergeCell ref="D8:D9"/>
    <mergeCell ref="E8:E9"/>
    <mergeCell ref="F8:F9"/>
    <mergeCell ref="G8:H8"/>
    <mergeCell ref="I8:I9"/>
    <mergeCell ref="J8:J9"/>
    <mergeCell ref="V8:V9"/>
    <mergeCell ref="W8:X8"/>
    <mergeCell ref="K8:L8"/>
    <mergeCell ref="M8:M9"/>
    <mergeCell ref="N8:O8"/>
    <mergeCell ref="P8:P9"/>
    <mergeCell ref="Q8:Q9"/>
    <mergeCell ref="R8:R9"/>
    <mergeCell ref="V1:V3"/>
  </mergeCells>
  <conditionalFormatting sqref="I4 P4 I7 P7 I15:I1048576 P15:P1048576">
    <cfRule type="cellIs" dxfId="63" priority="77" operator="equal">
      <formula>"BAJA"</formula>
    </cfRule>
  </conditionalFormatting>
  <conditionalFormatting sqref="I4 P4 I7 P7 I15:I1048576 P15:P1048576">
    <cfRule type="cellIs" dxfId="62" priority="74" operator="equal">
      <formula>"EXTREMA"</formula>
    </cfRule>
    <cfRule type="cellIs" dxfId="61" priority="75" operator="equal">
      <formula>"ALTA"</formula>
    </cfRule>
    <cfRule type="cellIs" dxfId="60" priority="76" operator="equal">
      <formula>"MODERADA"</formula>
    </cfRule>
  </conditionalFormatting>
  <conditionalFormatting sqref="F15:G1048576 F4:G4 N4:O4 F7:G7 G10:H14 N7:O7 N15:O1048576">
    <cfRule type="colorScale" priority="73">
      <colorScale>
        <cfvo type="num" val="1"/>
        <cfvo type="num" val="3"/>
        <cfvo type="num" val="5"/>
        <color theme="6" tint="-0.499984740745262"/>
        <color rgb="FFFFFF00"/>
        <color rgb="FFC00000"/>
      </colorScale>
    </cfRule>
  </conditionalFormatting>
  <conditionalFormatting sqref="I16:I19">
    <cfRule type="cellIs" dxfId="59" priority="72" operator="equal">
      <formula>"BAJA"</formula>
    </cfRule>
  </conditionalFormatting>
  <conditionalFormatting sqref="I16:I19">
    <cfRule type="cellIs" dxfId="58" priority="69" operator="equal">
      <formula>"EXTREMA"</formula>
    </cfRule>
    <cfRule type="cellIs" dxfId="57" priority="70" operator="equal">
      <formula>"ALTA"</formula>
    </cfRule>
    <cfRule type="cellIs" dxfId="56" priority="71" operator="equal">
      <formula>"MODERADA"</formula>
    </cfRule>
  </conditionalFormatting>
  <conditionalFormatting sqref="G16:G19">
    <cfRule type="colorScale" priority="68">
      <colorScale>
        <cfvo type="num" val="1"/>
        <cfvo type="num" val="3"/>
        <cfvo type="num" val="5"/>
        <color theme="6" tint="-0.499984740745262"/>
        <color rgb="FFFFFF00"/>
        <color rgb="FFC00000"/>
      </colorScale>
    </cfRule>
  </conditionalFormatting>
  <conditionalFormatting sqref="I16:I19">
    <cfRule type="cellIs" dxfId="55" priority="67" operator="equal">
      <formula>"BAJA"</formula>
    </cfRule>
  </conditionalFormatting>
  <conditionalFormatting sqref="I16:I19">
    <cfRule type="cellIs" dxfId="54" priority="64" operator="equal">
      <formula>"EXTREMA"</formula>
    </cfRule>
    <cfRule type="cellIs" dxfId="53" priority="65" operator="equal">
      <formula>"ALTA"</formula>
    </cfRule>
    <cfRule type="cellIs" dxfId="52" priority="66" operator="equal">
      <formula>"MODERADA"</formula>
    </cfRule>
  </conditionalFormatting>
  <conditionalFormatting sqref="G16:G19">
    <cfRule type="colorScale" priority="63">
      <colorScale>
        <cfvo type="num" val="1"/>
        <cfvo type="num" val="3"/>
        <cfvo type="num" val="5"/>
        <color theme="6" tint="-0.499984740745262"/>
        <color rgb="FFFFFF00"/>
        <color rgb="FFC00000"/>
      </colorScale>
    </cfRule>
  </conditionalFormatting>
  <conditionalFormatting sqref="I16:I19">
    <cfRule type="cellIs" dxfId="51" priority="62" operator="equal">
      <formula>"BAJA"</formula>
    </cfRule>
  </conditionalFormatting>
  <conditionalFormatting sqref="I16:I19">
    <cfRule type="cellIs" dxfId="50" priority="59" operator="equal">
      <formula>"EXTREMA"</formula>
    </cfRule>
    <cfRule type="cellIs" dxfId="49" priority="60" operator="equal">
      <formula>"ALTA"</formula>
    </cfRule>
    <cfRule type="cellIs" dxfId="48" priority="61" operator="equal">
      <formula>"MODERADA"</formula>
    </cfRule>
  </conditionalFormatting>
  <conditionalFormatting sqref="G16:G19">
    <cfRule type="colorScale" priority="58">
      <colorScale>
        <cfvo type="num" val="1"/>
        <cfvo type="num" val="3"/>
        <cfvo type="num" val="5"/>
        <color theme="6" tint="-0.499984740745262"/>
        <color rgb="FFFFFF00"/>
        <color rgb="FFC00000"/>
      </colorScale>
    </cfRule>
  </conditionalFormatting>
  <conditionalFormatting sqref="I16:I19">
    <cfRule type="cellIs" dxfId="47" priority="57" operator="equal">
      <formula>"BAJA"</formula>
    </cfRule>
  </conditionalFormatting>
  <conditionalFormatting sqref="I16:I19">
    <cfRule type="cellIs" dxfId="46" priority="54" operator="equal">
      <formula>"EXTREMA"</formula>
    </cfRule>
    <cfRule type="cellIs" dxfId="45" priority="55" operator="equal">
      <formula>"ALTA"</formula>
    </cfRule>
    <cfRule type="cellIs" dxfId="44" priority="56" operator="equal">
      <formula>"MODERADA"</formula>
    </cfRule>
  </conditionalFormatting>
  <conditionalFormatting sqref="G16:G19">
    <cfRule type="colorScale" priority="53">
      <colorScale>
        <cfvo type="num" val="1"/>
        <cfvo type="num" val="3"/>
        <cfvo type="num" val="5"/>
        <color theme="6" tint="-0.499984740745262"/>
        <color rgb="FFFFFF00"/>
        <color rgb="FFC00000"/>
      </colorScale>
    </cfRule>
  </conditionalFormatting>
  <conditionalFormatting sqref="I16:I19">
    <cfRule type="cellIs" dxfId="43" priority="52" operator="equal">
      <formula>"BAJA"</formula>
    </cfRule>
  </conditionalFormatting>
  <conditionalFormatting sqref="I16:I19">
    <cfRule type="cellIs" dxfId="42" priority="49" operator="equal">
      <formula>"EXTREMA"</formula>
    </cfRule>
    <cfRule type="cellIs" dxfId="41" priority="50" operator="equal">
      <formula>"ALTA"</formula>
    </cfRule>
    <cfRule type="cellIs" dxfId="40" priority="51" operator="equal">
      <formula>"MODERADA"</formula>
    </cfRule>
  </conditionalFormatting>
  <conditionalFormatting sqref="G16:G19">
    <cfRule type="colorScale" priority="48">
      <colorScale>
        <cfvo type="num" val="1"/>
        <cfvo type="num" val="3"/>
        <cfvo type="num" val="5"/>
        <color theme="6" tint="-0.499984740745262"/>
        <color rgb="FFFFFF00"/>
        <color rgb="FFC00000"/>
      </colorScale>
    </cfRule>
  </conditionalFormatting>
  <conditionalFormatting sqref="I16:I19">
    <cfRule type="cellIs" dxfId="39" priority="47" operator="equal">
      <formula>"BAJA"</formula>
    </cfRule>
  </conditionalFormatting>
  <conditionalFormatting sqref="I16:I19">
    <cfRule type="cellIs" dxfId="38" priority="44" operator="equal">
      <formula>"EXTREMA"</formula>
    </cfRule>
    <cfRule type="cellIs" dxfId="37" priority="45" operator="equal">
      <formula>"ALTA"</formula>
    </cfRule>
    <cfRule type="cellIs" dxfId="36" priority="46" operator="equal">
      <formula>"MODERADA"</formula>
    </cfRule>
  </conditionalFormatting>
  <conditionalFormatting sqref="P16:P19">
    <cfRule type="cellIs" dxfId="35" priority="43" operator="equal">
      <formula>"BAJA"</formula>
    </cfRule>
  </conditionalFormatting>
  <conditionalFormatting sqref="P16:P19">
    <cfRule type="cellIs" dxfId="34" priority="40" operator="equal">
      <formula>"EXTREMA"</formula>
    </cfRule>
    <cfRule type="cellIs" dxfId="33" priority="41" operator="equal">
      <formula>"ALTA"</formula>
    </cfRule>
    <cfRule type="cellIs" dxfId="32" priority="42" operator="equal">
      <formula>"MODERADA"</formula>
    </cfRule>
  </conditionalFormatting>
  <conditionalFormatting sqref="N16:N19">
    <cfRule type="colorScale" priority="39">
      <colorScale>
        <cfvo type="num" val="1"/>
        <cfvo type="num" val="3"/>
        <cfvo type="num" val="5"/>
        <color theme="6" tint="-0.499984740745262"/>
        <color rgb="FFFFFF00"/>
        <color rgb="FFC00000"/>
      </colorScale>
    </cfRule>
  </conditionalFormatting>
  <conditionalFormatting sqref="P16:P19">
    <cfRule type="cellIs" dxfId="31" priority="38" operator="equal">
      <formula>"BAJA"</formula>
    </cfRule>
  </conditionalFormatting>
  <conditionalFormatting sqref="P16:P19">
    <cfRule type="cellIs" dxfId="30" priority="35" operator="equal">
      <formula>"EXTREMA"</formula>
    </cfRule>
    <cfRule type="cellIs" dxfId="29" priority="36" operator="equal">
      <formula>"ALTA"</formula>
    </cfRule>
    <cfRule type="cellIs" dxfId="28" priority="37" operator="equal">
      <formula>"MODERADA"</formula>
    </cfRule>
  </conditionalFormatting>
  <conditionalFormatting sqref="N16:N19">
    <cfRule type="colorScale" priority="34">
      <colorScale>
        <cfvo type="num" val="1"/>
        <cfvo type="num" val="3"/>
        <cfvo type="num" val="5"/>
        <color theme="6" tint="-0.499984740745262"/>
        <color rgb="FFFFFF00"/>
        <color rgb="FFC00000"/>
      </colorScale>
    </cfRule>
  </conditionalFormatting>
  <conditionalFormatting sqref="P16:P19">
    <cfRule type="cellIs" dxfId="27" priority="33" operator="equal">
      <formula>"BAJA"</formula>
    </cfRule>
  </conditionalFormatting>
  <conditionalFormatting sqref="P16:P19">
    <cfRule type="cellIs" dxfId="26" priority="30" operator="equal">
      <formula>"EXTREMA"</formula>
    </cfRule>
    <cfRule type="cellIs" dxfId="25" priority="31" operator="equal">
      <formula>"ALTA"</formula>
    </cfRule>
    <cfRule type="cellIs" dxfId="24" priority="32" operator="equal">
      <formula>"MODERADA"</formula>
    </cfRule>
  </conditionalFormatting>
  <conditionalFormatting sqref="N16:N19">
    <cfRule type="colorScale" priority="29">
      <colorScale>
        <cfvo type="num" val="1"/>
        <cfvo type="num" val="3"/>
        <cfvo type="num" val="5"/>
        <color theme="6" tint="-0.499984740745262"/>
        <color rgb="FFFFFF00"/>
        <color rgb="FFC00000"/>
      </colorScale>
    </cfRule>
  </conditionalFormatting>
  <conditionalFormatting sqref="P16:P19">
    <cfRule type="cellIs" dxfId="23" priority="28" operator="equal">
      <formula>"BAJA"</formula>
    </cfRule>
  </conditionalFormatting>
  <conditionalFormatting sqref="P16:P19">
    <cfRule type="cellIs" dxfId="22" priority="25" operator="equal">
      <formula>"EXTREMA"</formula>
    </cfRule>
    <cfRule type="cellIs" dxfId="21" priority="26" operator="equal">
      <formula>"ALTA"</formula>
    </cfRule>
    <cfRule type="cellIs" dxfId="20" priority="27" operator="equal">
      <formula>"MODERADA"</formula>
    </cfRule>
  </conditionalFormatting>
  <conditionalFormatting sqref="N16:N19">
    <cfRule type="colorScale" priority="24">
      <colorScale>
        <cfvo type="num" val="1"/>
        <cfvo type="num" val="3"/>
        <cfvo type="num" val="5"/>
        <color theme="6" tint="-0.499984740745262"/>
        <color rgb="FFFFFF00"/>
        <color rgb="FFC00000"/>
      </colorScale>
    </cfRule>
  </conditionalFormatting>
  <conditionalFormatting sqref="P16:P19">
    <cfRule type="cellIs" dxfId="19" priority="23" operator="equal">
      <formula>"BAJA"</formula>
    </cfRule>
  </conditionalFormatting>
  <conditionalFormatting sqref="P16:P19">
    <cfRule type="cellIs" dxfId="18" priority="20" operator="equal">
      <formula>"EXTREMA"</formula>
    </cfRule>
    <cfRule type="cellIs" dxfId="17" priority="21" operator="equal">
      <formula>"ALTA"</formula>
    </cfRule>
    <cfRule type="cellIs" dxfId="16" priority="22" operator="equal">
      <formula>"MODERADA"</formula>
    </cfRule>
  </conditionalFormatting>
  <conditionalFormatting sqref="N16:N19">
    <cfRule type="colorScale" priority="19">
      <colorScale>
        <cfvo type="num" val="1"/>
        <cfvo type="num" val="3"/>
        <cfvo type="num" val="5"/>
        <color theme="6" tint="-0.499984740745262"/>
        <color rgb="FFFFFF00"/>
        <color rgb="FFC00000"/>
      </colorScale>
    </cfRule>
  </conditionalFormatting>
  <conditionalFormatting sqref="P16:P19">
    <cfRule type="cellIs" dxfId="15" priority="18" operator="equal">
      <formula>"BAJA"</formula>
    </cfRule>
  </conditionalFormatting>
  <conditionalFormatting sqref="P16:P19">
    <cfRule type="cellIs" dxfId="14" priority="15" operator="equal">
      <formula>"EXTREMA"</formula>
    </cfRule>
    <cfRule type="cellIs" dxfId="13" priority="16" operator="equal">
      <formula>"ALTA"</formula>
    </cfRule>
    <cfRule type="cellIs" dxfId="12" priority="17" operator="equal">
      <formula>"MODERADA"</formula>
    </cfRule>
  </conditionalFormatting>
  <conditionalFormatting sqref="I10:I14">
    <cfRule type="cellIs" dxfId="11" priority="11" operator="equal">
      <formula>"EXTREMA"</formula>
    </cfRule>
    <cfRule type="cellIs" dxfId="10" priority="12" operator="equal">
      <formula>"ALTA"</formula>
    </cfRule>
    <cfRule type="cellIs" dxfId="9" priority="13" operator="equal">
      <formula>"MODERADA"</formula>
    </cfRule>
    <cfRule type="cellIs" dxfId="8" priority="14" operator="equal">
      <formula>"BAJA"</formula>
    </cfRule>
  </conditionalFormatting>
  <conditionalFormatting sqref="P10:P14">
    <cfRule type="cellIs" dxfId="7" priority="7" operator="equal">
      <formula>"EXTREMA"</formula>
    </cfRule>
    <cfRule type="cellIs" dxfId="6" priority="8" operator="equal">
      <formula>"ALTA"</formula>
    </cfRule>
    <cfRule type="cellIs" dxfId="5" priority="9" operator="equal">
      <formula>"MODERADA"</formula>
    </cfRule>
    <cfRule type="cellIs" dxfId="4" priority="10" operator="equal">
      <formula>"BAJA"</formula>
    </cfRule>
  </conditionalFormatting>
  <conditionalFormatting sqref="N10:O14">
    <cfRule type="colorScale" priority="6">
      <colorScale>
        <cfvo type="num" val="1"/>
        <cfvo type="num" val="3"/>
        <cfvo type="num" val="5"/>
        <color theme="6" tint="-0.499984740745262"/>
        <color rgb="FFFFFF00"/>
        <color rgb="FFC00000"/>
      </colorScale>
    </cfRule>
  </conditionalFormatting>
  <conditionalFormatting sqref="I8:I9 P8:P9">
    <cfRule type="cellIs" dxfId="3" priority="5" operator="equal">
      <formula>"BAJA"</formula>
    </cfRule>
  </conditionalFormatting>
  <conditionalFormatting sqref="I8:I9 P8:P9">
    <cfRule type="cellIs" dxfId="2" priority="2" operator="equal">
      <formula>"EXTREMA"</formula>
    </cfRule>
    <cfRule type="cellIs" dxfId="1" priority="3" operator="equal">
      <formula>"ALTA"</formula>
    </cfRule>
    <cfRule type="cellIs" dxfId="0" priority="4" operator="equal">
      <formula>"MODERADA"</formula>
    </cfRule>
  </conditionalFormatting>
  <conditionalFormatting sqref="G8:H9 N8:O9">
    <cfRule type="colorScale" priority="1">
      <colorScale>
        <cfvo type="num" val="1"/>
        <cfvo type="num" val="3"/>
        <cfvo type="num" val="5"/>
        <color theme="6" tint="-0.499984740745262"/>
        <color rgb="FFFFFF00"/>
        <color rgb="FFC00000"/>
      </colorScale>
    </cfRule>
  </conditionalFormatting>
  <printOptions horizontalCentered="1"/>
  <pageMargins left="1.1023622047244095" right="0.11811023622047245" top="0.74803149606299213" bottom="0.35433070866141736" header="0.31496062992125984" footer="0.31496062992125984"/>
  <pageSetup paperSize="5" scale="72" fitToHeight="9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20" sqref="K20"/>
    </sheetView>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autoPageBreaks="0" fitToPage="1"/>
  </sheetPr>
  <dimension ref="A1:Y22"/>
  <sheetViews>
    <sheetView showGridLines="0" view="pageBreakPreview" zoomScale="55" zoomScaleNormal="55" zoomScaleSheetLayoutView="55" workbookViewId="0">
      <selection activeCell="C7" sqref="C7:C8"/>
    </sheetView>
  </sheetViews>
  <sheetFormatPr baseColWidth="10" defaultColWidth="11.42578125" defaultRowHeight="12" x14ac:dyDescent="0.2"/>
  <cols>
    <col min="1" max="1" width="4.7109375" style="1" customWidth="1"/>
    <col min="2" max="2" width="18.85546875" style="1" customWidth="1"/>
    <col min="3" max="3" width="25" style="1" customWidth="1"/>
    <col min="4" max="4" width="40.28515625" style="1" customWidth="1"/>
    <col min="5" max="7" width="6.7109375" style="1" customWidth="1"/>
    <col min="8" max="8" width="6.7109375" style="3" customWidth="1"/>
    <col min="9" max="9" width="27.5703125" style="4" customWidth="1"/>
    <col min="10" max="10" width="5.85546875" style="4" customWidth="1"/>
    <col min="11" max="11" width="5.42578125" style="1" customWidth="1"/>
    <col min="12" max="12" width="6" style="1" customWidth="1"/>
    <col min="13" max="13" width="6.7109375" style="1" customWidth="1"/>
    <col min="14" max="14" width="5.28515625" style="1" customWidth="1"/>
    <col min="15" max="15" width="5.28515625" style="3" customWidth="1"/>
    <col min="16" max="16" width="6.28515625" style="3" customWidth="1"/>
    <col min="17" max="17" width="33.28515625" style="1" customWidth="1"/>
    <col min="18" max="18" width="6.7109375" style="1" customWidth="1"/>
    <col min="19" max="19" width="20.42578125" style="1" customWidth="1"/>
    <col min="20" max="20" width="26" style="1" customWidth="1"/>
    <col min="21" max="21" width="16.7109375" style="2" customWidth="1"/>
    <col min="22" max="22" width="16.7109375" style="2" hidden="1" customWidth="1"/>
    <col min="23" max="23" width="72.85546875" style="1" hidden="1" customWidth="1"/>
    <col min="24" max="24" width="16.7109375" style="2" hidden="1" customWidth="1"/>
    <col min="25" max="25" width="72.85546875" style="1" hidden="1" customWidth="1"/>
    <col min="26" max="16384" width="11.42578125" style="1"/>
  </cols>
  <sheetData>
    <row r="1" spans="1:25" ht="28.5" x14ac:dyDescent="0.45">
      <c r="B1" s="282" t="s">
        <v>335</v>
      </c>
      <c r="C1" s="282"/>
      <c r="D1" s="282"/>
      <c r="E1" s="282"/>
      <c r="F1" s="282"/>
      <c r="G1" s="282"/>
      <c r="H1" s="282"/>
      <c r="I1" s="282"/>
      <c r="J1" s="282"/>
      <c r="K1" s="282"/>
      <c r="L1" s="282"/>
      <c r="M1" s="282"/>
      <c r="N1" s="282"/>
      <c r="O1" s="282"/>
      <c r="P1" s="282"/>
      <c r="Q1" s="282"/>
      <c r="R1" s="282"/>
      <c r="S1" s="282"/>
      <c r="T1" s="282"/>
      <c r="U1" s="282"/>
      <c r="V1" s="135"/>
      <c r="X1" s="135"/>
    </row>
    <row r="2" spans="1:25" ht="21" customHeight="1" x14ac:dyDescent="0.45">
      <c r="B2" s="282" t="s">
        <v>336</v>
      </c>
      <c r="C2" s="282"/>
      <c r="D2" s="282"/>
      <c r="E2" s="282"/>
      <c r="F2" s="282"/>
      <c r="G2" s="282"/>
      <c r="H2" s="282"/>
      <c r="I2" s="282"/>
      <c r="J2" s="282"/>
      <c r="K2" s="282"/>
      <c r="L2" s="282"/>
      <c r="M2" s="282"/>
      <c r="N2" s="282"/>
      <c r="O2" s="282"/>
      <c r="P2" s="282"/>
      <c r="Q2" s="282"/>
      <c r="R2" s="282"/>
      <c r="S2" s="282"/>
      <c r="T2" s="282"/>
      <c r="U2" s="282"/>
      <c r="V2" s="135"/>
      <c r="X2" s="135"/>
    </row>
    <row r="3" spans="1:25" ht="21" x14ac:dyDescent="0.35">
      <c r="D3" s="48"/>
      <c r="E3" s="48"/>
      <c r="F3" s="48"/>
      <c r="G3" s="48"/>
      <c r="H3" s="49"/>
      <c r="I3" s="48"/>
      <c r="J3" s="48"/>
      <c r="K3" s="48"/>
      <c r="L3" s="48"/>
    </row>
    <row r="4" spans="1:25" s="19" customFormat="1" ht="39" customHeight="1" x14ac:dyDescent="0.25">
      <c r="A4" s="45"/>
      <c r="D4" s="138" t="s">
        <v>68</v>
      </c>
      <c r="E4" s="227" t="s">
        <v>337</v>
      </c>
      <c r="F4" s="227"/>
      <c r="G4" s="227"/>
      <c r="H4" s="227"/>
      <c r="I4" s="227"/>
      <c r="J4" s="227"/>
      <c r="K4" s="227"/>
      <c r="L4" s="227"/>
      <c r="M4" s="227"/>
      <c r="N4" s="227"/>
      <c r="O4" s="227"/>
      <c r="P4" s="227"/>
      <c r="Q4" s="228" t="s">
        <v>66</v>
      </c>
      <c r="R4" s="228"/>
      <c r="S4" s="229">
        <v>2021</v>
      </c>
      <c r="T4" s="229"/>
      <c r="U4" s="229"/>
      <c r="V4" s="47"/>
      <c r="X4" s="47"/>
    </row>
    <row r="5" spans="1:25" s="19" customFormat="1" ht="60.75" customHeight="1" x14ac:dyDescent="0.25">
      <c r="A5" s="45"/>
      <c r="D5" s="138" t="s">
        <v>338</v>
      </c>
      <c r="E5" s="230" t="s">
        <v>339</v>
      </c>
      <c r="F5" s="230"/>
      <c r="G5" s="230"/>
      <c r="H5" s="230"/>
      <c r="I5" s="230"/>
      <c r="J5" s="230"/>
      <c r="K5" s="230"/>
      <c r="L5" s="230"/>
      <c r="M5" s="230"/>
      <c r="N5" s="230"/>
      <c r="O5" s="230"/>
      <c r="P5" s="230"/>
      <c r="Q5" s="230"/>
      <c r="R5" s="230"/>
      <c r="S5" s="230"/>
      <c r="T5" s="230"/>
      <c r="U5" s="230"/>
      <c r="V5" s="46"/>
      <c r="X5" s="46"/>
    </row>
    <row r="6" spans="1:25" s="19" customFormat="1" ht="15.75" customHeight="1" x14ac:dyDescent="0.25">
      <c r="A6" s="45"/>
      <c r="B6" s="44"/>
      <c r="C6" s="44"/>
      <c r="H6" s="42"/>
      <c r="I6" s="43"/>
      <c r="J6" s="43"/>
      <c r="O6" s="42"/>
      <c r="P6" s="42"/>
      <c r="U6" s="42"/>
      <c r="V6" s="42"/>
      <c r="X6" s="42"/>
    </row>
    <row r="7" spans="1:25" s="33" customFormat="1" ht="48.75" customHeight="1" x14ac:dyDescent="0.25">
      <c r="A7" s="41"/>
      <c r="B7" s="231" t="s">
        <v>63</v>
      </c>
      <c r="C7" s="231" t="s">
        <v>62</v>
      </c>
      <c r="D7" s="231" t="s">
        <v>60</v>
      </c>
      <c r="E7" s="232" t="s">
        <v>59</v>
      </c>
      <c r="F7" s="231" t="s">
        <v>58</v>
      </c>
      <c r="G7" s="231"/>
      <c r="H7" s="241" t="s">
        <v>53</v>
      </c>
      <c r="I7" s="235" t="s">
        <v>57</v>
      </c>
      <c r="J7" s="237" t="s">
        <v>56</v>
      </c>
      <c r="K7" s="238"/>
      <c r="L7" s="239" t="s">
        <v>55</v>
      </c>
      <c r="M7" s="231" t="s">
        <v>54</v>
      </c>
      <c r="N7" s="231"/>
      <c r="O7" s="241" t="s">
        <v>53</v>
      </c>
      <c r="P7" s="232" t="s">
        <v>52</v>
      </c>
      <c r="Q7" s="231" t="s">
        <v>51</v>
      </c>
      <c r="R7" s="281" t="s">
        <v>50</v>
      </c>
      <c r="S7" s="231" t="s">
        <v>49</v>
      </c>
      <c r="T7" s="235" t="s">
        <v>48</v>
      </c>
      <c r="U7" s="231" t="s">
        <v>47</v>
      </c>
      <c r="V7" s="279" t="s">
        <v>340</v>
      </c>
      <c r="W7" s="280"/>
      <c r="X7" s="279" t="s">
        <v>341</v>
      </c>
      <c r="Y7" s="280"/>
    </row>
    <row r="8" spans="1:25" s="33" customFormat="1" ht="76.5" customHeight="1" x14ac:dyDescent="0.25">
      <c r="A8" s="41"/>
      <c r="B8" s="231"/>
      <c r="C8" s="231"/>
      <c r="D8" s="231"/>
      <c r="E8" s="232"/>
      <c r="F8" s="137" t="s">
        <v>44</v>
      </c>
      <c r="G8" s="137" t="s">
        <v>43</v>
      </c>
      <c r="H8" s="242"/>
      <c r="I8" s="236"/>
      <c r="J8" s="136" t="s">
        <v>46</v>
      </c>
      <c r="K8" s="37" t="s">
        <v>45</v>
      </c>
      <c r="L8" s="240"/>
      <c r="M8" s="35" t="s">
        <v>44</v>
      </c>
      <c r="N8" s="35" t="s">
        <v>43</v>
      </c>
      <c r="O8" s="242"/>
      <c r="P8" s="232"/>
      <c r="Q8" s="231"/>
      <c r="R8" s="281"/>
      <c r="S8" s="231"/>
      <c r="T8" s="236"/>
      <c r="U8" s="231"/>
      <c r="V8" s="34" t="s">
        <v>42</v>
      </c>
      <c r="W8" s="34" t="s">
        <v>41</v>
      </c>
      <c r="X8" s="34" t="s">
        <v>42</v>
      </c>
      <c r="Y8" s="34" t="s">
        <v>41</v>
      </c>
    </row>
    <row r="9" spans="1:25" s="19" customFormat="1" ht="122.25" customHeight="1" x14ac:dyDescent="0.25">
      <c r="A9" s="29">
        <v>1</v>
      </c>
      <c r="B9" s="139" t="s">
        <v>342</v>
      </c>
      <c r="C9" s="140" t="s">
        <v>343</v>
      </c>
      <c r="D9" s="139" t="s">
        <v>344</v>
      </c>
      <c r="E9" s="141" t="s">
        <v>15</v>
      </c>
      <c r="F9" s="142">
        <v>3</v>
      </c>
      <c r="G9" s="142">
        <v>3</v>
      </c>
      <c r="H9" s="143" t="str">
        <f>INDEX([2]Listas!$L$4:$P$8,F9,G9)</f>
        <v>ALTA</v>
      </c>
      <c r="I9" s="144" t="s">
        <v>345</v>
      </c>
      <c r="J9" s="141" t="s">
        <v>21</v>
      </c>
      <c r="K9" s="145" t="str">
        <f>IF('[2]Evaluación de Controles'!F8="X","Probabilidad",IF('[2]Evaluación de Controles'!H8="X","Impacto",))</f>
        <v>Probabilidad</v>
      </c>
      <c r="L9" s="142">
        <f>+'[2]Evaluación de Controles'!X8</f>
        <v>85</v>
      </c>
      <c r="M9" s="142">
        <f>IF('[2]Evaluación de Controles'!F8="X",IF(L9&gt;75,IF(F9&gt;2,F9-2,IF(F9&gt;1,F9-1,F9)),IF(L9&gt;50,IF(F9&gt;1,F9-1,F9),F9)),F9)</f>
        <v>1</v>
      </c>
      <c r="N9" s="142">
        <f>IF('[2]Evaluación de Controles'!H8="X",IF(L9&gt;75,IF(G9&gt;2,G9-2,IF(G9&gt;1,G9-1,G9)),IF(L9&gt;50,IF(G9&gt;1,G9-1,G9),G9)),G9)</f>
        <v>1</v>
      </c>
      <c r="O9" s="143" t="str">
        <f>INDEX([2]Listas!$L$4:$P$8,M9,N9)</f>
        <v>BAJA</v>
      </c>
      <c r="P9" s="141" t="s">
        <v>346</v>
      </c>
      <c r="Q9" s="144" t="s">
        <v>347</v>
      </c>
      <c r="R9" s="141" t="s">
        <v>246</v>
      </c>
      <c r="S9" s="142" t="s">
        <v>348</v>
      </c>
      <c r="T9" s="139" t="s">
        <v>349</v>
      </c>
      <c r="U9" s="139" t="s">
        <v>350</v>
      </c>
      <c r="V9" s="146">
        <v>0.4</v>
      </c>
      <c r="W9" s="147" t="s">
        <v>351</v>
      </c>
      <c r="X9" s="146">
        <v>1</v>
      </c>
      <c r="Y9" s="147" t="s">
        <v>352</v>
      </c>
    </row>
    <row r="10" spans="1:25" s="19" customFormat="1" ht="122.25" customHeight="1" x14ac:dyDescent="0.25">
      <c r="A10" s="29">
        <v>2</v>
      </c>
      <c r="B10" s="139" t="s">
        <v>353</v>
      </c>
      <c r="C10" s="140" t="s">
        <v>354</v>
      </c>
      <c r="D10" s="139" t="s">
        <v>355</v>
      </c>
      <c r="E10" s="141" t="s">
        <v>100</v>
      </c>
      <c r="F10" s="142">
        <v>3</v>
      </c>
      <c r="G10" s="142">
        <v>3</v>
      </c>
      <c r="H10" s="143" t="str">
        <f>INDEX([2]Listas!$L$4:$P$8,F10,G10)</f>
        <v>ALTA</v>
      </c>
      <c r="I10" s="139" t="s">
        <v>356</v>
      </c>
      <c r="J10" s="141" t="s">
        <v>13</v>
      </c>
      <c r="K10" s="145" t="str">
        <f>IF('[2]Evaluación de Controles'!F9="X","Probabilidad",IF('[2]Evaluación de Controles'!H9="X","Impacto",))</f>
        <v>Probabilidad</v>
      </c>
      <c r="L10" s="142">
        <f>'[2]Evaluación de Controles'!X9</f>
        <v>85</v>
      </c>
      <c r="M10" s="142">
        <f>IF('[2]Evaluación de Controles'!F9="X",IF(L10&gt;75,IF(F10&gt;2,F10-2,IF(F10&gt;1,F10-1,F10)),IF(L10&gt;50,IF(F10&gt;1,F10-1,F10),F10)),F10)</f>
        <v>1</v>
      </c>
      <c r="N10" s="142">
        <f>IF('[2]Evaluación de Controles'!H9="X",IF(L10&gt;75,IF(G10&gt;2,G10-2,IF(G10&gt;1,G10-1,G10)),IF(L10&gt;50,IF(G10&gt;1,G10-1,G10),G10)),G10)</f>
        <v>3</v>
      </c>
      <c r="O10" s="143" t="str">
        <f>INDEX([2]Listas!$L$4:$P$8,M10,N10)</f>
        <v>MODERADA</v>
      </c>
      <c r="P10" s="141" t="s">
        <v>357</v>
      </c>
      <c r="Q10" s="144" t="s">
        <v>358</v>
      </c>
      <c r="R10" s="141" t="s">
        <v>246</v>
      </c>
      <c r="S10" s="142" t="s">
        <v>348</v>
      </c>
      <c r="T10" s="139" t="s">
        <v>359</v>
      </c>
      <c r="U10" s="139" t="s">
        <v>360</v>
      </c>
      <c r="V10" s="146">
        <v>1</v>
      </c>
      <c r="W10" s="147" t="s">
        <v>361</v>
      </c>
      <c r="X10" s="146">
        <v>1</v>
      </c>
      <c r="Y10" s="147" t="s">
        <v>362</v>
      </c>
    </row>
    <row r="11" spans="1:25" s="19" customFormat="1" ht="153.75" customHeight="1" x14ac:dyDescent="0.25">
      <c r="A11" s="29">
        <v>3</v>
      </c>
      <c r="B11" s="139" t="s">
        <v>363</v>
      </c>
      <c r="C11" s="140" t="s">
        <v>364</v>
      </c>
      <c r="D11" s="139" t="s">
        <v>365</v>
      </c>
      <c r="E11" s="141" t="s">
        <v>100</v>
      </c>
      <c r="F11" s="142">
        <v>2</v>
      </c>
      <c r="G11" s="142">
        <v>4</v>
      </c>
      <c r="H11" s="143" t="str">
        <f>INDEX([2]Listas!$L$4:$P$8,F11,G11)</f>
        <v>ALTA</v>
      </c>
      <c r="I11" s="144" t="s">
        <v>366</v>
      </c>
      <c r="J11" s="141" t="s">
        <v>13</v>
      </c>
      <c r="K11" s="145" t="str">
        <f>IF('[2]Evaluación de Controles'!F10="X","Probabilidad",IF('[2]Evaluación de Controles'!H10="X","Impacto",))</f>
        <v>Probabilidad</v>
      </c>
      <c r="L11" s="142">
        <f>'[2]Evaluación de Controles'!X10</f>
        <v>30</v>
      </c>
      <c r="M11" s="142">
        <f>IF('[2]Evaluación de Controles'!F10="X",IF(L11&gt;75,IF(F11&gt;2,F11-2,IF(F11&gt;1,F11-1,F11)),IF(L11&gt;50,IF(F11&gt;1,F11-1,F11),F11)),F11)</f>
        <v>2</v>
      </c>
      <c r="N11" s="142">
        <f>IF('[2]Evaluación de Controles'!H10="X",IF(L11&gt;75,IF(G11&gt;2,G11-2,IF(G11&gt;1,G11-1,G11)),IF(L11&gt;50,IF(G11&gt;1,G11-1,G11),G11)),G11)</f>
        <v>4</v>
      </c>
      <c r="O11" s="143" t="str">
        <f>INDEX([2]Listas!$L$4:$P$8,M11,N11)</f>
        <v>ALTA</v>
      </c>
      <c r="P11" s="141" t="s">
        <v>98</v>
      </c>
      <c r="Q11" s="144" t="s">
        <v>367</v>
      </c>
      <c r="R11" s="141" t="s">
        <v>246</v>
      </c>
      <c r="S11" s="142" t="s">
        <v>348</v>
      </c>
      <c r="T11" s="139" t="s">
        <v>368</v>
      </c>
      <c r="U11" s="139" t="s">
        <v>369</v>
      </c>
      <c r="V11" s="148">
        <v>0.3</v>
      </c>
      <c r="W11" s="149" t="s">
        <v>370</v>
      </c>
      <c r="X11" s="148">
        <v>0.3</v>
      </c>
      <c r="Y11" s="149" t="s">
        <v>370</v>
      </c>
    </row>
    <row r="12" spans="1:25" s="19" customFormat="1" ht="103.5" customHeight="1" x14ac:dyDescent="0.25">
      <c r="A12" s="29">
        <v>4</v>
      </c>
      <c r="B12" s="139" t="s">
        <v>371</v>
      </c>
      <c r="C12" s="140" t="s">
        <v>372</v>
      </c>
      <c r="D12" s="139" t="s">
        <v>373</v>
      </c>
      <c r="E12" s="141" t="s">
        <v>100</v>
      </c>
      <c r="F12" s="142">
        <v>2</v>
      </c>
      <c r="G12" s="142">
        <v>4</v>
      </c>
      <c r="H12" s="143" t="str">
        <f>INDEX([2]Listas!$L$4:$P$8,F12,G12)</f>
        <v>ALTA</v>
      </c>
      <c r="I12" s="139" t="s">
        <v>374</v>
      </c>
      <c r="J12" s="141" t="s">
        <v>13</v>
      </c>
      <c r="K12" s="145" t="str">
        <f>IF('[2]Evaluación de Controles'!F11="X","Probabilidad",IF('[2]Evaluación de Controles'!H11="X","Impacto",))</f>
        <v>Probabilidad</v>
      </c>
      <c r="L12" s="142">
        <f>'[2]Evaluación de Controles'!X11</f>
        <v>85</v>
      </c>
      <c r="M12" s="142">
        <f>IF('[2]Evaluación de Controles'!F11="X",IF(L12&gt;75,IF(F12&gt;2,F12-2,IF(F12&gt;1,F12-1,F12)),IF(L12&gt;50,IF(F12&gt;1,F12-1,F12),F12)),F12)</f>
        <v>1</v>
      </c>
      <c r="N12" s="142">
        <f>IF('[2]Evaluación de Controles'!H11="X",IF(L12&gt;75,IF(G12&gt;2,G12-2,IF(G12&gt;1,G12-1,G12)),IF(L12&gt;50,IF(G12&gt;1,G12-1,G12),G12)),G12)</f>
        <v>2</v>
      </c>
      <c r="O12" s="143" t="str">
        <f>INDEX([2]Listas!$L$4:$P$8,M12,N12)</f>
        <v>BAJA</v>
      </c>
      <c r="P12" s="141" t="s">
        <v>346</v>
      </c>
      <c r="Q12" s="144" t="s">
        <v>375</v>
      </c>
      <c r="R12" s="141" t="s">
        <v>162</v>
      </c>
      <c r="S12" s="142" t="s">
        <v>348</v>
      </c>
      <c r="T12" s="139" t="s">
        <v>376</v>
      </c>
      <c r="U12" s="139" t="s">
        <v>377</v>
      </c>
      <c r="V12" s="146">
        <f>14/14</f>
        <v>1</v>
      </c>
      <c r="W12" s="150" t="s">
        <v>378</v>
      </c>
      <c r="X12" s="146">
        <f>14/14</f>
        <v>1</v>
      </c>
      <c r="Y12" s="150" t="s">
        <v>379</v>
      </c>
    </row>
    <row r="13" spans="1:25" s="19" customFormat="1" ht="66.75" hidden="1" customHeight="1" x14ac:dyDescent="0.25">
      <c r="A13" s="29"/>
      <c r="B13" s="22"/>
      <c r="C13" s="28"/>
      <c r="D13" s="22"/>
      <c r="E13" s="23"/>
      <c r="F13" s="22"/>
      <c r="G13" s="22"/>
      <c r="H13" s="26"/>
      <c r="I13" s="27"/>
      <c r="J13" s="151"/>
      <c r="K13" s="152"/>
      <c r="L13" s="22"/>
      <c r="M13" s="22"/>
      <c r="N13" s="22"/>
      <c r="O13" s="26"/>
      <c r="P13" s="153"/>
      <c r="Q13" s="24"/>
      <c r="R13" s="23"/>
      <c r="S13" s="22"/>
      <c r="T13" s="22"/>
      <c r="U13" s="22"/>
      <c r="V13" s="54"/>
      <c r="W13" s="20"/>
      <c r="X13" s="54"/>
      <c r="Y13" s="20"/>
    </row>
    <row r="14" spans="1:25" s="19" customFormat="1" ht="61.5" hidden="1" customHeight="1" x14ac:dyDescent="0.25">
      <c r="A14" s="29"/>
      <c r="B14" s="22"/>
      <c r="C14" s="28"/>
      <c r="D14" s="22"/>
      <c r="E14" s="23"/>
      <c r="F14" s="22"/>
      <c r="G14" s="22"/>
      <c r="H14" s="26"/>
      <c r="I14" s="27"/>
      <c r="J14" s="151"/>
      <c r="K14" s="152"/>
      <c r="L14" s="22"/>
      <c r="M14" s="22"/>
      <c r="N14" s="22"/>
      <c r="O14" s="26"/>
      <c r="P14" s="153"/>
      <c r="Q14" s="24"/>
      <c r="R14" s="23"/>
      <c r="S14" s="22"/>
      <c r="T14" s="22"/>
      <c r="U14" s="22"/>
      <c r="V14" s="54"/>
      <c r="W14" s="20"/>
      <c r="X14" s="54"/>
      <c r="Y14" s="20"/>
    </row>
    <row r="15" spans="1:25" x14ac:dyDescent="0.2">
      <c r="H15" s="1"/>
      <c r="I15" s="1"/>
      <c r="J15" s="1"/>
      <c r="O15" s="1"/>
      <c r="P15" s="1"/>
      <c r="U15" s="1"/>
      <c r="V15" s="1"/>
      <c r="X15" s="1"/>
    </row>
    <row r="16" spans="1:25" x14ac:dyDescent="0.2">
      <c r="F16" s="256" t="s">
        <v>6</v>
      </c>
      <c r="G16" s="256"/>
      <c r="H16" s="10">
        <f>COUNTIF(H9:H12,"BAJA")</f>
        <v>0</v>
      </c>
      <c r="I16" s="1"/>
      <c r="J16" s="1"/>
      <c r="M16" s="256" t="s">
        <v>6</v>
      </c>
      <c r="N16" s="256"/>
      <c r="O16" s="10">
        <f>COUNTIF(O9:O12,"BAJA")</f>
        <v>2</v>
      </c>
      <c r="P16" s="1"/>
      <c r="U16" s="1"/>
      <c r="V16" s="1"/>
      <c r="X16" s="1"/>
    </row>
    <row r="17" spans="2:24" x14ac:dyDescent="0.2">
      <c r="F17" s="256" t="s">
        <v>5</v>
      </c>
      <c r="G17" s="256"/>
      <c r="H17" s="10">
        <f>COUNTIF(H9:H12,"MODERADA")</f>
        <v>0</v>
      </c>
      <c r="I17" s="1"/>
      <c r="J17" s="1"/>
      <c r="M17" s="256" t="s">
        <v>5</v>
      </c>
      <c r="N17" s="256"/>
      <c r="O17" s="10">
        <f>COUNTIF(O9:O12,"MODERADA")</f>
        <v>1</v>
      </c>
      <c r="P17" s="1"/>
      <c r="U17" s="1"/>
      <c r="V17" s="1"/>
      <c r="X17" s="1"/>
    </row>
    <row r="18" spans="2:24" x14ac:dyDescent="0.2">
      <c r="F18" s="256" t="s">
        <v>4</v>
      </c>
      <c r="G18" s="256"/>
      <c r="H18" s="10">
        <f>COUNTIF(H9:H12,"ALTA")</f>
        <v>4</v>
      </c>
      <c r="I18" s="1"/>
      <c r="J18" s="1"/>
      <c r="M18" s="256" t="s">
        <v>4</v>
      </c>
      <c r="N18" s="256"/>
      <c r="O18" s="10">
        <f>COUNTIF(O9:O12,"ALTA")</f>
        <v>1</v>
      </c>
      <c r="P18" s="1"/>
      <c r="U18" s="1"/>
      <c r="V18" s="1"/>
      <c r="X18" s="1"/>
    </row>
    <row r="19" spans="2:24" x14ac:dyDescent="0.2">
      <c r="B19" s="15"/>
      <c r="D19" s="15"/>
      <c r="F19" s="256" t="s">
        <v>1</v>
      </c>
      <c r="G19" s="256"/>
      <c r="H19" s="10">
        <f>COUNTIF(H9:H12,"EXTREMA")</f>
        <v>0</v>
      </c>
      <c r="I19" s="1"/>
      <c r="J19" s="1"/>
      <c r="M19" s="256" t="s">
        <v>1</v>
      </c>
      <c r="N19" s="256"/>
      <c r="O19" s="10">
        <f>COUNTIF(O9:O12,"EXTREMA")</f>
        <v>0</v>
      </c>
      <c r="P19" s="1"/>
      <c r="U19" s="1"/>
      <c r="V19" s="1"/>
      <c r="X19" s="1"/>
    </row>
    <row r="20" spans="2:24" ht="33" customHeight="1" x14ac:dyDescent="0.2">
      <c r="B20" s="13" t="s">
        <v>3</v>
      </c>
      <c r="D20" s="13" t="s">
        <v>2</v>
      </c>
      <c r="H20" s="1"/>
      <c r="I20" s="1"/>
      <c r="J20" s="1"/>
      <c r="O20" s="1"/>
      <c r="P20" s="1"/>
      <c r="U20" s="1"/>
      <c r="V20" s="1"/>
      <c r="X20" s="1"/>
    </row>
    <row r="22" spans="2:24" ht="15.75" x14ac:dyDescent="0.2">
      <c r="B22" s="6" t="s">
        <v>380</v>
      </c>
      <c r="C22" s="5" t="s">
        <v>381</v>
      </c>
      <c r="D22" s="154" t="s">
        <v>382</v>
      </c>
    </row>
  </sheetData>
  <mergeCells count="33">
    <mergeCell ref="H7:H8"/>
    <mergeCell ref="B1:U1"/>
    <mergeCell ref="B2:U2"/>
    <mergeCell ref="E4:P4"/>
    <mergeCell ref="Q4:R4"/>
    <mergeCell ref="S4:U4"/>
    <mergeCell ref="E5:U5"/>
    <mergeCell ref="B7:B8"/>
    <mergeCell ref="C7:C8"/>
    <mergeCell ref="D7:D8"/>
    <mergeCell ref="E7:E8"/>
    <mergeCell ref="F7:G7"/>
    <mergeCell ref="J7:K7"/>
    <mergeCell ref="L7:L8"/>
    <mergeCell ref="M7:N7"/>
    <mergeCell ref="O7:O8"/>
    <mergeCell ref="P7:P8"/>
    <mergeCell ref="F19:G19"/>
    <mergeCell ref="M19:N19"/>
    <mergeCell ref="X7:Y7"/>
    <mergeCell ref="F16:G16"/>
    <mergeCell ref="M16:N16"/>
    <mergeCell ref="F17:G17"/>
    <mergeCell ref="M17:N17"/>
    <mergeCell ref="F18:G18"/>
    <mergeCell ref="M18:N18"/>
    <mergeCell ref="Q7:Q8"/>
    <mergeCell ref="R7:R8"/>
    <mergeCell ref="S7:S8"/>
    <mergeCell ref="T7:T8"/>
    <mergeCell ref="U7:U8"/>
    <mergeCell ref="V7:W7"/>
    <mergeCell ref="I7:I8"/>
  </mergeCells>
  <conditionalFormatting sqref="H3 O3 H6:H8 O6:O8 H15:H1048576 O15:O1048576">
    <cfRule type="cellIs" dxfId="535" priority="14" operator="equal">
      <formula>"BAJA"</formula>
    </cfRule>
  </conditionalFormatting>
  <conditionalFormatting sqref="H3 O3 H6:H8 O6:O8 H15:H1048576 O15:O1048576">
    <cfRule type="cellIs" dxfId="534" priority="11" operator="equal">
      <formula>"EXTREMA"</formula>
    </cfRule>
    <cfRule type="cellIs" dxfId="533" priority="12" operator="equal">
      <formula>"ALTA"</formula>
    </cfRule>
    <cfRule type="cellIs" dxfId="532" priority="13" operator="equal">
      <formula>"MODERADA"</formula>
    </cfRule>
  </conditionalFormatting>
  <conditionalFormatting sqref="E3:F3 M3:N3 E6:F6 F7:G14 E15:F1048576 M6:N8 M15:N1048576">
    <cfRule type="colorScale" priority="10">
      <colorScale>
        <cfvo type="num" val="1"/>
        <cfvo type="num" val="3"/>
        <cfvo type="num" val="5"/>
        <color theme="6" tint="-0.499984740745262"/>
        <color rgb="FFFFFF00"/>
        <color rgb="FFC00000"/>
      </colorScale>
    </cfRule>
  </conditionalFormatting>
  <conditionalFormatting sqref="H9:H14">
    <cfRule type="cellIs" dxfId="531" priority="6" operator="equal">
      <formula>"EXTREMA"</formula>
    </cfRule>
    <cfRule type="cellIs" dxfId="530" priority="7" operator="equal">
      <formula>"ALTA"</formula>
    </cfRule>
    <cfRule type="cellIs" dxfId="529" priority="8" operator="equal">
      <formula>"MODERADA"</formula>
    </cfRule>
    <cfRule type="cellIs" dxfId="528" priority="9" operator="equal">
      <formula>"BAJA"</formula>
    </cfRule>
  </conditionalFormatting>
  <conditionalFormatting sqref="O9:O14">
    <cfRule type="cellIs" dxfId="527" priority="2" operator="equal">
      <formula>"EXTREMA"</formula>
    </cfRule>
    <cfRule type="cellIs" dxfId="526" priority="3" operator="equal">
      <formula>"ALTA"</formula>
    </cfRule>
    <cfRule type="cellIs" dxfId="525" priority="4" operator="equal">
      <formula>"MODERADA"</formula>
    </cfRule>
    <cfRule type="cellIs" dxfId="524" priority="5" operator="equal">
      <formula>"BAJA"</formula>
    </cfRule>
  </conditionalFormatting>
  <conditionalFormatting sqref="M9:N14">
    <cfRule type="colorScale" priority="1">
      <colorScale>
        <cfvo type="num" val="1"/>
        <cfvo type="num" val="3"/>
        <cfvo type="num" val="5"/>
        <color theme="6" tint="-0.499984740745262"/>
        <color rgb="FFFFFF00"/>
        <color rgb="FFC00000"/>
      </colorScale>
    </cfRule>
  </conditionalFormatting>
  <printOptions horizontalCentered="1"/>
  <pageMargins left="0.19685039370078741" right="0.19685039370078741" top="0.35433070866141736" bottom="0.15748031496062992" header="0.31496062992125984" footer="0.15748031496062992"/>
  <pageSetup paperSize="258" scale="55" fitToHeight="0" orientation="landscape" r:id="rId1"/>
  <drawing r:id="rId2"/>
  <extLst>
    <ext xmlns:x14="http://schemas.microsoft.com/office/spreadsheetml/2009/9/main" uri="{CCE6A557-97BC-4b89-ADB6-D9C93CAAB3DF}">
      <x14:dataValidations xmlns:xm="http://schemas.microsoft.com/office/excel/2006/main" count="2">
        <x14:dataValidation type="list" showInputMessage="1" showErrorMessage="1">
          <x14:formula1>
            <xm:f>'D:\CONTROL INTERNO\DOCUMENTOS 2021\4. MAPA DE RIESGOS Y SEGUIMIENTOS\0. Actualizacion y suscripcion 2021\[4. Mapa de Riesgos control interno 2021.xlsx]Listas'!#REF!</xm:f>
          </x14:formula1>
          <xm:sqref>J9:J14</xm:sqref>
        </x14:dataValidation>
        <x14:dataValidation type="list" showInputMessage="1" showErrorMessage="1">
          <x14:formula1>
            <xm:f>'D:\CONTROL INTERNO\DOCUMENTOS 2021\4. MAPA DE RIESGOS Y SEGUIMIENTOS\0. Actualizacion y suscripcion 2021\[4. Mapa de Riesgos control interno 2021.xlsx]Listas'!#REF!</xm:f>
          </x14:formula1>
          <xm:sqref>E9:E14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autoPageBreaks="0" fitToPage="1"/>
  </sheetPr>
  <dimension ref="A1:AC28"/>
  <sheetViews>
    <sheetView showGridLines="0" view="pageBreakPreview" zoomScale="55" zoomScaleNormal="55" zoomScaleSheetLayoutView="55" workbookViewId="0">
      <selection activeCell="D1" sqref="D1:R3"/>
    </sheetView>
  </sheetViews>
  <sheetFormatPr baseColWidth="10" defaultColWidth="11.42578125" defaultRowHeight="12" x14ac:dyDescent="0.2"/>
  <cols>
    <col min="1" max="1" width="4.7109375" style="1" customWidth="1"/>
    <col min="2" max="3" width="24.85546875" style="1" customWidth="1"/>
    <col min="4" max="4" width="23" style="1" customWidth="1"/>
    <col min="5" max="7" width="6.7109375" style="1" customWidth="1"/>
    <col min="8" max="8" width="6.7109375" style="3" customWidth="1"/>
    <col min="9" max="9" width="26.42578125" style="4" customWidth="1"/>
    <col min="10" max="10" width="6.7109375" style="4" customWidth="1"/>
    <col min="11" max="14" width="6.7109375" style="1" customWidth="1"/>
    <col min="15" max="16" width="6.7109375" style="3" customWidth="1"/>
    <col min="17" max="17" width="29.5703125" style="1" customWidth="1"/>
    <col min="18" max="18" width="6.7109375" style="1" customWidth="1"/>
    <col min="19" max="19" width="16.7109375" style="1" customWidth="1"/>
    <col min="20" max="20" width="24.5703125" style="1" customWidth="1"/>
    <col min="21" max="21" width="19.85546875" style="2" customWidth="1"/>
    <col min="22" max="22" width="19" style="2" hidden="1" customWidth="1"/>
    <col min="23" max="23" width="57.85546875" style="1" hidden="1" customWidth="1"/>
    <col min="24" max="24" width="38.28515625" style="1" hidden="1" customWidth="1"/>
    <col min="25" max="25" width="72.140625" style="1" hidden="1" customWidth="1"/>
    <col min="26" max="26" width="34.7109375" style="1" hidden="1" customWidth="1"/>
    <col min="27" max="27" width="80.140625" style="1" hidden="1" customWidth="1"/>
    <col min="28" max="28" width="23.5703125" style="2" hidden="1" customWidth="1"/>
    <col min="29" max="29" width="8.85546875" style="1" hidden="1" customWidth="1"/>
    <col min="30" max="16384" width="11.42578125" style="1"/>
  </cols>
  <sheetData>
    <row r="1" spans="1:29" ht="21" customHeight="1" x14ac:dyDescent="0.25">
      <c r="B1" s="287"/>
      <c r="C1" s="288"/>
      <c r="D1" s="352" t="s">
        <v>69</v>
      </c>
      <c r="E1" s="353"/>
      <c r="F1" s="353"/>
      <c r="G1" s="353"/>
      <c r="H1" s="353"/>
      <c r="I1" s="353"/>
      <c r="J1" s="353"/>
      <c r="K1" s="353"/>
      <c r="L1" s="353"/>
      <c r="M1" s="353"/>
      <c r="N1" s="353"/>
      <c r="O1" s="353"/>
      <c r="P1" s="353"/>
      <c r="Q1" s="353"/>
      <c r="R1" s="354"/>
      <c r="S1" s="293" t="s">
        <v>73</v>
      </c>
      <c r="T1" s="293"/>
      <c r="U1" s="293"/>
      <c r="V1" s="288"/>
      <c r="W1" s="288"/>
      <c r="X1" s="288"/>
      <c r="Y1" s="294"/>
      <c r="AB1" s="1"/>
    </row>
    <row r="2" spans="1:29" ht="21" customHeight="1" x14ac:dyDescent="0.2">
      <c r="B2" s="289"/>
      <c r="C2" s="290"/>
      <c r="D2" s="355"/>
      <c r="E2" s="356"/>
      <c r="F2" s="356"/>
      <c r="G2" s="356"/>
      <c r="H2" s="356"/>
      <c r="I2" s="356"/>
      <c r="J2" s="356"/>
      <c r="K2" s="356"/>
      <c r="L2" s="356"/>
      <c r="M2" s="356"/>
      <c r="N2" s="356"/>
      <c r="O2" s="356"/>
      <c r="P2" s="356"/>
      <c r="Q2" s="356"/>
      <c r="R2" s="357"/>
      <c r="S2" s="267" t="s">
        <v>70</v>
      </c>
      <c r="T2" s="267"/>
      <c r="U2" s="267"/>
      <c r="V2" s="290"/>
      <c r="W2" s="290"/>
      <c r="X2" s="290"/>
      <c r="Y2" s="295"/>
      <c r="AB2" s="1"/>
    </row>
    <row r="3" spans="1:29" ht="40.5" customHeight="1" thickBot="1" x14ac:dyDescent="0.25">
      <c r="B3" s="291"/>
      <c r="C3" s="292"/>
      <c r="D3" s="358" t="s">
        <v>72</v>
      </c>
      <c r="E3" s="359"/>
      <c r="F3" s="359"/>
      <c r="G3" s="359"/>
      <c r="H3" s="359"/>
      <c r="I3" s="359"/>
      <c r="J3" s="359"/>
      <c r="K3" s="359"/>
      <c r="L3" s="359"/>
      <c r="M3" s="359"/>
      <c r="N3" s="359"/>
      <c r="O3" s="359"/>
      <c r="P3" s="359"/>
      <c r="Q3" s="359"/>
      <c r="R3" s="360"/>
      <c r="S3" s="297" t="s">
        <v>71</v>
      </c>
      <c r="T3" s="297"/>
      <c r="U3" s="297"/>
      <c r="V3" s="292"/>
      <c r="W3" s="292"/>
      <c r="X3" s="292"/>
      <c r="Y3" s="296"/>
      <c r="AB3" s="1"/>
    </row>
    <row r="4" spans="1:29" ht="15.75" customHeight="1" x14ac:dyDescent="0.35">
      <c r="D4" s="48"/>
      <c r="E4" s="48"/>
      <c r="F4" s="48"/>
      <c r="G4" s="48"/>
      <c r="H4" s="49"/>
      <c r="I4" s="48"/>
      <c r="J4" s="48"/>
      <c r="K4" s="48"/>
      <c r="L4" s="48"/>
    </row>
    <row r="5" spans="1:29" s="19" customFormat="1" ht="50.25" customHeight="1" x14ac:dyDescent="0.25">
      <c r="A5" s="45"/>
      <c r="D5" s="129" t="s">
        <v>68</v>
      </c>
      <c r="E5" s="227" t="s">
        <v>383</v>
      </c>
      <c r="F5" s="227"/>
      <c r="G5" s="227"/>
      <c r="H5" s="227"/>
      <c r="I5" s="227"/>
      <c r="J5" s="227"/>
      <c r="K5" s="227"/>
      <c r="L5" s="227"/>
      <c r="M5" s="227"/>
      <c r="N5" s="227"/>
      <c r="O5" s="227"/>
      <c r="P5" s="227"/>
      <c r="Q5" s="228" t="s">
        <v>66</v>
      </c>
      <c r="R5" s="228"/>
      <c r="S5" s="229">
        <v>2021</v>
      </c>
      <c r="T5" s="229"/>
      <c r="U5" s="229"/>
      <c r="V5" s="47"/>
      <c r="AB5" s="47"/>
    </row>
    <row r="6" spans="1:29" s="19" customFormat="1" ht="81.75" customHeight="1" x14ac:dyDescent="0.25">
      <c r="A6" s="45"/>
      <c r="D6" s="129" t="s">
        <v>65</v>
      </c>
      <c r="E6" s="230" t="s">
        <v>384</v>
      </c>
      <c r="F6" s="230"/>
      <c r="G6" s="230"/>
      <c r="H6" s="230"/>
      <c r="I6" s="230"/>
      <c r="J6" s="230"/>
      <c r="K6" s="230"/>
      <c r="L6" s="230"/>
      <c r="M6" s="230"/>
      <c r="N6" s="230"/>
      <c r="O6" s="230"/>
      <c r="P6" s="230"/>
      <c r="Q6" s="230"/>
      <c r="R6" s="230"/>
      <c r="S6" s="230"/>
      <c r="T6" s="230"/>
      <c r="U6" s="230"/>
      <c r="V6" s="57"/>
      <c r="AB6" s="57"/>
    </row>
    <row r="7" spans="1:29" s="19" customFormat="1" ht="15" x14ac:dyDescent="0.25">
      <c r="A7" s="45"/>
      <c r="B7" s="44"/>
      <c r="C7" s="44"/>
      <c r="H7" s="42"/>
      <c r="I7" s="43"/>
      <c r="J7" s="43"/>
      <c r="O7" s="42"/>
      <c r="P7" s="42"/>
      <c r="U7" s="42"/>
      <c r="V7" s="42"/>
      <c r="AB7" s="42"/>
    </row>
    <row r="8" spans="1:29" s="33" customFormat="1" ht="30" customHeight="1" x14ac:dyDescent="0.25">
      <c r="A8" s="41"/>
      <c r="B8" s="231" t="s">
        <v>63</v>
      </c>
      <c r="C8" s="231" t="s">
        <v>62</v>
      </c>
      <c r="D8" s="231" t="s">
        <v>60</v>
      </c>
      <c r="E8" s="232" t="s">
        <v>59</v>
      </c>
      <c r="F8" s="231" t="s">
        <v>58</v>
      </c>
      <c r="G8" s="231"/>
      <c r="H8" s="241" t="s">
        <v>53</v>
      </c>
      <c r="I8" s="235" t="s">
        <v>57</v>
      </c>
      <c r="J8" s="237" t="s">
        <v>56</v>
      </c>
      <c r="K8" s="238"/>
      <c r="L8" s="239" t="s">
        <v>55</v>
      </c>
      <c r="M8" s="231" t="s">
        <v>54</v>
      </c>
      <c r="N8" s="231"/>
      <c r="O8" s="241" t="s">
        <v>53</v>
      </c>
      <c r="P8" s="232" t="s">
        <v>52</v>
      </c>
      <c r="Q8" s="231" t="s">
        <v>51</v>
      </c>
      <c r="R8" s="281" t="s">
        <v>50</v>
      </c>
      <c r="S8" s="231" t="s">
        <v>385</v>
      </c>
      <c r="T8" s="235" t="s">
        <v>48</v>
      </c>
      <c r="U8" s="231" t="s">
        <v>47</v>
      </c>
      <c r="V8" s="233" t="s">
        <v>386</v>
      </c>
      <c r="W8" s="234"/>
      <c r="X8" s="233" t="s">
        <v>387</v>
      </c>
      <c r="Y8" s="234"/>
      <c r="Z8" s="233" t="s">
        <v>388</v>
      </c>
      <c r="AA8" s="234"/>
      <c r="AB8" s="233" t="s">
        <v>389</v>
      </c>
      <c r="AC8" s="234"/>
    </row>
    <row r="9" spans="1:29" s="33" customFormat="1" ht="73.5" customHeight="1" x14ac:dyDescent="0.25">
      <c r="A9" s="41"/>
      <c r="B9" s="231"/>
      <c r="C9" s="231"/>
      <c r="D9" s="231"/>
      <c r="E9" s="232"/>
      <c r="F9" s="137" t="s">
        <v>44</v>
      </c>
      <c r="G9" s="137" t="s">
        <v>43</v>
      </c>
      <c r="H9" s="242"/>
      <c r="I9" s="236"/>
      <c r="J9" s="136" t="s">
        <v>46</v>
      </c>
      <c r="K9" s="37" t="s">
        <v>45</v>
      </c>
      <c r="L9" s="240"/>
      <c r="M9" s="35" t="s">
        <v>44</v>
      </c>
      <c r="N9" s="35" t="s">
        <v>43</v>
      </c>
      <c r="O9" s="242"/>
      <c r="P9" s="232"/>
      <c r="Q9" s="231"/>
      <c r="R9" s="281"/>
      <c r="S9" s="231"/>
      <c r="T9" s="236"/>
      <c r="U9" s="231"/>
      <c r="V9" s="34" t="s">
        <v>390</v>
      </c>
      <c r="W9" s="155" t="s">
        <v>41</v>
      </c>
      <c r="X9" s="34" t="s">
        <v>390</v>
      </c>
      <c r="Y9" s="155" t="s">
        <v>41</v>
      </c>
      <c r="Z9" s="34" t="s">
        <v>390</v>
      </c>
      <c r="AA9" s="155" t="s">
        <v>41</v>
      </c>
      <c r="AB9" s="34" t="s">
        <v>390</v>
      </c>
      <c r="AC9" s="34" t="s">
        <v>41</v>
      </c>
    </row>
    <row r="10" spans="1:29" s="19" customFormat="1" ht="282" customHeight="1" x14ac:dyDescent="0.25">
      <c r="A10" s="156">
        <v>1</v>
      </c>
      <c r="B10" s="139" t="s">
        <v>391</v>
      </c>
      <c r="C10" s="139" t="s">
        <v>392</v>
      </c>
      <c r="D10" s="139" t="s">
        <v>393</v>
      </c>
      <c r="E10" s="141" t="s">
        <v>100</v>
      </c>
      <c r="F10" s="142">
        <v>3</v>
      </c>
      <c r="G10" s="142">
        <v>5</v>
      </c>
      <c r="H10" s="143" t="str">
        <f>INDEX([3]Listas!$L$4:$P$8,F10,G10)</f>
        <v>EXTREMA</v>
      </c>
      <c r="I10" s="139" t="s">
        <v>394</v>
      </c>
      <c r="J10" s="141" t="s">
        <v>13</v>
      </c>
      <c r="K10" s="145" t="str">
        <f>IF('[3]Evaluación de Controles'!F12="X","Probabilidad",IF('[3]Evaluación de Controles'!H12="X","Impacto",))</f>
        <v>Probabilidad</v>
      </c>
      <c r="L10" s="157">
        <f>+'[3]Evaluación de Controles'!X12</f>
        <v>60</v>
      </c>
      <c r="M10" s="142">
        <f>IF('[3]Evaluación de Controles'!F12="X",IF(L10&gt;75,IF(F10&gt;2,F10-2,IF(F10&gt;1,F10-1,F10)),IF(L10&gt;50,IF(F10&gt;1,F10-1,F10),F10)),F10)</f>
        <v>2</v>
      </c>
      <c r="N10" s="142">
        <f>IF('[3]Evaluación de Controles'!H12="X",IF(L10&gt;75,IF(G10&gt;2,G10-2,IF(G10&gt;1,G10-1,G10)),IF(L10&gt;50,IF(G10&gt;1,G10-1,G10),G10)),G10)</f>
        <v>5</v>
      </c>
      <c r="O10" s="143" t="str">
        <f>INDEX([3]Listas!$L$4:$P$8,M10,N10)</f>
        <v>EXTREMA</v>
      </c>
      <c r="P10" s="158" t="s">
        <v>144</v>
      </c>
      <c r="Q10" s="144" t="s">
        <v>395</v>
      </c>
      <c r="R10" s="141" t="s">
        <v>396</v>
      </c>
      <c r="S10" s="142" t="s">
        <v>397</v>
      </c>
      <c r="T10" s="139" t="s">
        <v>398</v>
      </c>
      <c r="U10" s="139" t="s">
        <v>399</v>
      </c>
      <c r="V10" s="159"/>
      <c r="W10" s="130"/>
      <c r="X10" s="159">
        <v>1</v>
      </c>
      <c r="Y10" s="130" t="s">
        <v>400</v>
      </c>
      <c r="Z10" s="159">
        <v>1</v>
      </c>
      <c r="AA10" s="130" t="s">
        <v>401</v>
      </c>
      <c r="AB10" s="159">
        <v>1</v>
      </c>
      <c r="AC10" s="130" t="s">
        <v>401</v>
      </c>
    </row>
    <row r="11" spans="1:29" s="19" customFormat="1" ht="245.25" customHeight="1" x14ac:dyDescent="0.25">
      <c r="A11" s="156">
        <v>2</v>
      </c>
      <c r="B11" s="139" t="s">
        <v>402</v>
      </c>
      <c r="C11" s="139" t="s">
        <v>403</v>
      </c>
      <c r="D11" s="139" t="s">
        <v>404</v>
      </c>
      <c r="E11" s="141" t="s">
        <v>80</v>
      </c>
      <c r="F11" s="142">
        <v>1</v>
      </c>
      <c r="G11" s="142">
        <v>5</v>
      </c>
      <c r="H11" s="143" t="str">
        <f>INDEX([3]Listas!$L$4:$P$8,F11,G11)</f>
        <v>ALTA</v>
      </c>
      <c r="I11" s="139" t="s">
        <v>405</v>
      </c>
      <c r="J11" s="141" t="s">
        <v>13</v>
      </c>
      <c r="K11" s="145" t="str">
        <f>IF('[3]Evaluación de Controles'!F13="X","Probabilidad",IF('[3]Evaluación de Controles'!H13="X","Impacto",))</f>
        <v>Probabilidad</v>
      </c>
      <c r="L11" s="157">
        <f>+'[3]Evaluación de Controles'!X13</f>
        <v>20</v>
      </c>
      <c r="M11" s="142">
        <f>IF('[3]Evaluación de Controles'!F13="X",IF(L11&gt;75,IF(F11&gt;2,F11-2,IF(F11&gt;1,F11-1,F11)),IF(L11&gt;50,IF(F11&gt;1,F11-1,F11),F11)),F11)</f>
        <v>1</v>
      </c>
      <c r="N11" s="142">
        <f>IF('[3]Evaluación de Controles'!H13="X",IF(L11&gt;75,IF(G11&gt;2,G11-2,IF(G11&gt;1,G11-1,G11)),IF(L11&gt;50,IF(G11&gt;1,G11-1,G11),G11)),G11)</f>
        <v>5</v>
      </c>
      <c r="O11" s="143" t="str">
        <f>INDEX([3]Listas!$L$4:$P$8,M11,N11)</f>
        <v>ALTA</v>
      </c>
      <c r="P11" s="141" t="s">
        <v>144</v>
      </c>
      <c r="Q11" s="144" t="s">
        <v>406</v>
      </c>
      <c r="R11" s="141" t="s">
        <v>249</v>
      </c>
      <c r="S11" s="142" t="s">
        <v>397</v>
      </c>
      <c r="T11" s="139" t="s">
        <v>407</v>
      </c>
      <c r="U11" s="139" t="s">
        <v>408</v>
      </c>
      <c r="V11" s="159"/>
      <c r="W11" s="130"/>
      <c r="X11" s="159">
        <v>1</v>
      </c>
      <c r="Y11" s="130" t="s">
        <v>409</v>
      </c>
      <c r="Z11" s="159">
        <v>1</v>
      </c>
      <c r="AA11" s="130" t="s">
        <v>409</v>
      </c>
      <c r="AB11" s="159">
        <v>1</v>
      </c>
      <c r="AC11" s="130" t="s">
        <v>409</v>
      </c>
    </row>
    <row r="12" spans="1:29" s="19" customFormat="1" ht="118.5" hidden="1" customHeight="1" x14ac:dyDescent="0.25">
      <c r="A12" s="156"/>
      <c r="B12" s="24"/>
      <c r="C12" s="65"/>
      <c r="D12" s="24"/>
      <c r="E12" s="23"/>
      <c r="F12" s="22"/>
      <c r="G12" s="22"/>
      <c r="H12" s="26"/>
      <c r="I12" s="27"/>
      <c r="J12" s="25"/>
      <c r="K12" s="77"/>
      <c r="L12" s="24"/>
      <c r="M12" s="22"/>
      <c r="N12" s="22"/>
      <c r="O12" s="26"/>
      <c r="P12" s="158"/>
      <c r="Q12" s="24"/>
      <c r="R12" s="23"/>
      <c r="S12" s="22"/>
      <c r="T12" s="22"/>
      <c r="U12" s="22"/>
      <c r="V12" s="54"/>
      <c r="W12" s="160"/>
      <c r="X12" s="160"/>
      <c r="Y12" s="160"/>
      <c r="Z12" s="160"/>
      <c r="AA12" s="161" t="s">
        <v>410</v>
      </c>
      <c r="AB12" s="54"/>
      <c r="AC12" s="160"/>
    </row>
    <row r="13" spans="1:29" s="19" customFormat="1" ht="118.5" hidden="1" customHeight="1" x14ac:dyDescent="0.25">
      <c r="A13" s="156"/>
      <c r="B13" s="24"/>
      <c r="C13" s="65"/>
      <c r="D13" s="24"/>
      <c r="E13" s="23"/>
      <c r="F13" s="22"/>
      <c r="G13" s="22"/>
      <c r="H13" s="26"/>
      <c r="I13" s="27"/>
      <c r="J13" s="25"/>
      <c r="K13" s="77"/>
      <c r="L13" s="24"/>
      <c r="M13" s="22"/>
      <c r="N13" s="22"/>
      <c r="O13" s="26"/>
      <c r="P13" s="158"/>
      <c r="Q13" s="24"/>
      <c r="R13" s="23"/>
      <c r="S13" s="22"/>
      <c r="T13" s="22"/>
      <c r="U13" s="22"/>
      <c r="V13" s="54"/>
      <c r="W13" s="160"/>
      <c r="X13" s="160"/>
      <c r="Y13" s="160"/>
      <c r="Z13" s="160"/>
      <c r="AA13" s="160"/>
      <c r="AB13" s="54"/>
      <c r="AC13" s="160"/>
    </row>
    <row r="14" spans="1:29" x14ac:dyDescent="0.2">
      <c r="B14" s="18"/>
      <c r="C14" s="17"/>
      <c r="D14" s="7"/>
      <c r="E14" s="7"/>
      <c r="F14" s="7"/>
      <c r="G14" s="7"/>
      <c r="H14" s="9"/>
      <c r="I14" s="8"/>
      <c r="J14" s="8"/>
      <c r="K14" s="7"/>
      <c r="L14" s="11"/>
    </row>
    <row r="15" spans="1:29" x14ac:dyDescent="0.2">
      <c r="B15" s="12"/>
      <c r="C15" s="12"/>
      <c r="D15" s="12"/>
      <c r="E15" s="12"/>
      <c r="F15" s="256" t="s">
        <v>6</v>
      </c>
      <c r="G15" s="256"/>
      <c r="H15" s="10">
        <f>COUNTIF(H10:H11,"BAJA")</f>
        <v>0</v>
      </c>
      <c r="I15" s="8"/>
      <c r="J15" s="8"/>
      <c r="K15" s="7"/>
      <c r="L15" s="11"/>
      <c r="M15" s="256" t="s">
        <v>6</v>
      </c>
      <c r="N15" s="256"/>
      <c r="O15" s="10">
        <f>COUNTIF(O10:O11,"BAJA")</f>
        <v>0</v>
      </c>
    </row>
    <row r="16" spans="1:29" ht="12" customHeight="1" x14ac:dyDescent="0.2">
      <c r="B16" s="285"/>
      <c r="C16" s="285"/>
      <c r="D16" s="285"/>
      <c r="E16" s="286"/>
      <c r="F16" s="283" t="s">
        <v>5</v>
      </c>
      <c r="G16" s="284"/>
      <c r="H16" s="10">
        <f>COUNTIF(H10:H11,"MODERADA")</f>
        <v>0</v>
      </c>
      <c r="I16" s="8"/>
      <c r="J16" s="8"/>
      <c r="K16" s="7"/>
      <c r="L16" s="12"/>
      <c r="M16" s="283" t="s">
        <v>5</v>
      </c>
      <c r="N16" s="284"/>
      <c r="O16" s="10">
        <f>COUNTIF(O10:O11,"MODERADA")</f>
        <v>0</v>
      </c>
    </row>
    <row r="17" spans="2:28" x14ac:dyDescent="0.2">
      <c r="B17" s="7"/>
      <c r="C17" s="7"/>
      <c r="D17" s="7"/>
      <c r="E17" s="7"/>
      <c r="F17" s="283" t="s">
        <v>4</v>
      </c>
      <c r="G17" s="284"/>
      <c r="H17" s="10">
        <f>COUNTIF(H10:H11,"ALTA")</f>
        <v>1</v>
      </c>
      <c r="I17" s="8"/>
      <c r="J17" s="8"/>
      <c r="K17" s="7"/>
      <c r="L17" s="7"/>
      <c r="M17" s="283" t="s">
        <v>4</v>
      </c>
      <c r="N17" s="284"/>
      <c r="O17" s="10">
        <f>COUNTIF(O10:O11,"ALTA")</f>
        <v>1</v>
      </c>
      <c r="P17" s="1"/>
      <c r="U17" s="1"/>
      <c r="V17" s="1"/>
      <c r="AB17" s="1"/>
    </row>
    <row r="18" spans="2:28" x14ac:dyDescent="0.2">
      <c r="B18" s="7"/>
      <c r="C18" s="7"/>
      <c r="D18" s="7"/>
      <c r="E18" s="7"/>
      <c r="F18" s="283" t="s">
        <v>1</v>
      </c>
      <c r="G18" s="284"/>
      <c r="H18" s="10">
        <f>COUNTIF(H10:H11,"EXTREMA")</f>
        <v>1</v>
      </c>
      <c r="I18" s="8"/>
      <c r="J18" s="8"/>
      <c r="K18" s="7"/>
      <c r="L18" s="7"/>
      <c r="M18" s="283" t="s">
        <v>1</v>
      </c>
      <c r="N18" s="284"/>
      <c r="O18" s="10">
        <f>COUNTIF(O10:O11,"EXTREMA")</f>
        <v>1</v>
      </c>
      <c r="P18" s="1"/>
      <c r="U18" s="1"/>
      <c r="V18" s="1"/>
      <c r="AB18" s="1"/>
    </row>
    <row r="19" spans="2:28" x14ac:dyDescent="0.2">
      <c r="B19" s="1" t="s">
        <v>411</v>
      </c>
      <c r="D19" s="7" t="s">
        <v>412</v>
      </c>
      <c r="F19" s="7"/>
      <c r="G19" s="7"/>
      <c r="H19" s="9"/>
      <c r="I19" s="8"/>
      <c r="J19" s="8"/>
      <c r="K19" s="7"/>
      <c r="L19" s="7" t="s">
        <v>0</v>
      </c>
      <c r="O19" s="1"/>
      <c r="P19" s="1"/>
      <c r="U19" s="1"/>
      <c r="V19" s="1"/>
      <c r="AB19" s="1"/>
    </row>
    <row r="20" spans="2:28" ht="15.75" x14ac:dyDescent="0.2">
      <c r="B20" s="14" t="s">
        <v>3</v>
      </c>
      <c r="D20" s="13" t="s">
        <v>2</v>
      </c>
      <c r="F20" s="7"/>
      <c r="G20" s="7"/>
      <c r="H20" s="9"/>
      <c r="I20" s="8"/>
      <c r="J20" s="8"/>
      <c r="K20" s="7"/>
      <c r="L20" s="7"/>
      <c r="O20" s="1"/>
      <c r="P20" s="1"/>
      <c r="U20" s="1"/>
      <c r="V20" s="1"/>
      <c r="AB20" s="1"/>
    </row>
    <row r="21" spans="2:28" x14ac:dyDescent="0.2">
      <c r="D21" s="7"/>
      <c r="F21" s="7"/>
      <c r="G21" s="7"/>
      <c r="H21" s="9"/>
      <c r="I21" s="8"/>
      <c r="J21" s="8"/>
      <c r="K21" s="7"/>
      <c r="L21" s="7"/>
      <c r="O21" s="1"/>
      <c r="P21" s="1"/>
      <c r="U21" s="1"/>
      <c r="V21" s="1"/>
      <c r="AB21" s="1"/>
    </row>
    <row r="22" spans="2:28" ht="15.75" x14ac:dyDescent="0.2">
      <c r="B22" s="6" t="s">
        <v>380</v>
      </c>
      <c r="C22" s="5" t="s">
        <v>381</v>
      </c>
      <c r="H22" s="1"/>
      <c r="I22" s="1"/>
      <c r="J22" s="1"/>
      <c r="O22" s="1"/>
      <c r="P22" s="1"/>
      <c r="U22" s="1"/>
      <c r="V22" s="1"/>
      <c r="AB22" s="1"/>
    </row>
    <row r="23" spans="2:28" x14ac:dyDescent="0.2">
      <c r="H23" s="1"/>
      <c r="I23" s="1"/>
      <c r="J23" s="1"/>
      <c r="O23" s="1"/>
      <c r="P23" s="1"/>
      <c r="U23" s="1"/>
      <c r="V23" s="1"/>
      <c r="AB23" s="1"/>
    </row>
    <row r="24" spans="2:28" x14ac:dyDescent="0.2">
      <c r="H24" s="1"/>
      <c r="I24" s="1"/>
      <c r="J24" s="1"/>
      <c r="O24" s="1"/>
      <c r="P24" s="1"/>
      <c r="U24" s="1"/>
      <c r="V24" s="1"/>
      <c r="AB24" s="1"/>
    </row>
    <row r="25" spans="2:28" x14ac:dyDescent="0.2">
      <c r="H25" s="1"/>
      <c r="I25" s="1"/>
      <c r="J25" s="1"/>
      <c r="O25" s="1"/>
      <c r="P25" s="1"/>
      <c r="U25" s="1"/>
      <c r="V25" s="1"/>
      <c r="AB25" s="1"/>
    </row>
    <row r="26" spans="2:28" x14ac:dyDescent="0.2">
      <c r="H26" s="1"/>
      <c r="I26" s="1"/>
      <c r="J26" s="1"/>
      <c r="O26" s="1"/>
      <c r="P26" s="1"/>
      <c r="U26" s="1"/>
      <c r="V26" s="1"/>
      <c r="AB26" s="1"/>
    </row>
    <row r="27" spans="2:28" x14ac:dyDescent="0.2">
      <c r="H27" s="1"/>
      <c r="I27" s="1"/>
      <c r="J27" s="1"/>
      <c r="O27" s="1"/>
      <c r="P27" s="1"/>
      <c r="U27" s="1"/>
      <c r="V27" s="1"/>
      <c r="AB27" s="1"/>
    </row>
    <row r="28" spans="2:28" x14ac:dyDescent="0.2">
      <c r="H28" s="1"/>
      <c r="I28" s="1"/>
      <c r="J28" s="1"/>
      <c r="O28" s="1"/>
      <c r="P28" s="1"/>
      <c r="U28" s="1"/>
      <c r="V28" s="1"/>
      <c r="AB28" s="1"/>
    </row>
  </sheetData>
  <mergeCells count="41">
    <mergeCell ref="B1:C3"/>
    <mergeCell ref="D1:R2"/>
    <mergeCell ref="S1:U1"/>
    <mergeCell ref="V1:Y3"/>
    <mergeCell ref="S2:U2"/>
    <mergeCell ref="D3:R3"/>
    <mergeCell ref="S3:U3"/>
    <mergeCell ref="E5:P5"/>
    <mergeCell ref="Q5:R5"/>
    <mergeCell ref="S5:U5"/>
    <mergeCell ref="E6:U6"/>
    <mergeCell ref="B8:B9"/>
    <mergeCell ref="C8:C9"/>
    <mergeCell ref="D8:D9"/>
    <mergeCell ref="E8:E9"/>
    <mergeCell ref="F8:G8"/>
    <mergeCell ref="H8:H9"/>
    <mergeCell ref="Z8:AA8"/>
    <mergeCell ref="AB8:AC8"/>
    <mergeCell ref="F15:G15"/>
    <mergeCell ref="M15:N15"/>
    <mergeCell ref="B16:E16"/>
    <mergeCell ref="F16:G16"/>
    <mergeCell ref="M16:N16"/>
    <mergeCell ref="Q8:Q9"/>
    <mergeCell ref="R8:R9"/>
    <mergeCell ref="S8:S9"/>
    <mergeCell ref="T8:T9"/>
    <mergeCell ref="U8:U9"/>
    <mergeCell ref="V8:W8"/>
    <mergeCell ref="I8:I9"/>
    <mergeCell ref="J8:K8"/>
    <mergeCell ref="L8:L9"/>
    <mergeCell ref="F17:G17"/>
    <mergeCell ref="M17:N17"/>
    <mergeCell ref="F18:G18"/>
    <mergeCell ref="M18:N18"/>
    <mergeCell ref="X8:Y8"/>
    <mergeCell ref="M8:N8"/>
    <mergeCell ref="O8:O9"/>
    <mergeCell ref="P8:P9"/>
  </mergeCells>
  <conditionalFormatting sqref="H4 O4 H7 O7 H14:H1048576 O14:O1048576">
    <cfRule type="cellIs" dxfId="523" priority="14" operator="equal">
      <formula>"BAJA"</formula>
    </cfRule>
  </conditionalFormatting>
  <conditionalFormatting sqref="H4 O4 H7 O7 H14:H1048576 O14:O1048576">
    <cfRule type="cellIs" dxfId="522" priority="11" operator="equal">
      <formula>"EXTREMA"</formula>
    </cfRule>
    <cfRule type="cellIs" dxfId="521" priority="12" operator="equal">
      <formula>"ALTA"</formula>
    </cfRule>
    <cfRule type="cellIs" dxfId="520" priority="13" operator="equal">
      <formula>"MODERADA"</formula>
    </cfRule>
  </conditionalFormatting>
  <conditionalFormatting sqref="E4:F4 M4:N4 E7:F7 M7:N7 E14:F1048576 F10:G13 M10:N1048576">
    <cfRule type="colorScale" priority="10">
      <colorScale>
        <cfvo type="num" val="1"/>
        <cfvo type="num" val="3"/>
        <cfvo type="num" val="5"/>
        <color theme="6" tint="-0.499984740745262"/>
        <color rgb="FFFFFF00"/>
        <color rgb="FFC00000"/>
      </colorScale>
    </cfRule>
  </conditionalFormatting>
  <conditionalFormatting sqref="H10:H13 O10:O13">
    <cfRule type="cellIs" dxfId="519" priority="6" operator="equal">
      <formula>"EXTREMA"</formula>
    </cfRule>
    <cfRule type="cellIs" dxfId="518" priority="7" operator="equal">
      <formula>"ALTA"</formula>
    </cfRule>
    <cfRule type="cellIs" dxfId="517" priority="8" operator="equal">
      <formula>"MODERADA"</formula>
    </cfRule>
    <cfRule type="cellIs" dxfId="516" priority="9" operator="equal">
      <formula>"BAJA"</formula>
    </cfRule>
  </conditionalFormatting>
  <conditionalFormatting sqref="F8:G9 M8:N9">
    <cfRule type="colorScale" priority="1">
      <colorScale>
        <cfvo type="num" val="1"/>
        <cfvo type="num" val="3"/>
        <cfvo type="num" val="5"/>
        <color theme="6" tint="-0.499984740745262"/>
        <color rgb="FFFFFF00"/>
        <color rgb="FFC00000"/>
      </colorScale>
    </cfRule>
  </conditionalFormatting>
  <conditionalFormatting sqref="H8:H9 O8:O9">
    <cfRule type="cellIs" dxfId="515" priority="5" operator="equal">
      <formula>"BAJA"</formula>
    </cfRule>
  </conditionalFormatting>
  <conditionalFormatting sqref="H8:H9 O8:O9">
    <cfRule type="cellIs" dxfId="514" priority="2" operator="equal">
      <formula>"EXTREMA"</formula>
    </cfRule>
    <cfRule type="cellIs" dxfId="513" priority="3" operator="equal">
      <formula>"ALTA"</formula>
    </cfRule>
    <cfRule type="cellIs" dxfId="512" priority="4" operator="equal">
      <formula>"MODERADA"</formula>
    </cfRule>
  </conditionalFormatting>
  <printOptions horizontalCentered="1"/>
  <pageMargins left="0.19685039370078741" right="0.19685039370078741" top="0.27559055118110237" bottom="7.874015748031496E-2" header="0.31496062992125984" footer="0.23622047244094491"/>
  <pageSetup paperSize="258" scale="58" fitToHeight="0" orientation="landscape" r:id="rId1"/>
  <drawing r:id="rId2"/>
  <extLst>
    <ext xmlns:x14="http://schemas.microsoft.com/office/spreadsheetml/2009/9/main" uri="{CCE6A557-97BC-4b89-ADB6-D9C93CAAB3DF}">
      <x14:dataValidations xmlns:xm="http://schemas.microsoft.com/office/excel/2006/main" count="2">
        <x14:dataValidation type="list" showInputMessage="1" showErrorMessage="1">
          <x14:formula1>
            <xm:f>'D:\CONTROL INTERNO\DOCUMENTOS 2021\4. MAPA DE RIESGOS Y SEGUIMIENTOS\0. Actualizacion y suscripcion 2021\[2. Mapa de Riesgos Procesos Apoyo 2021-Juridica.xlsx]Listas'!#REF!</xm:f>
          </x14:formula1>
          <xm:sqref>J10:J13</xm:sqref>
        </x14:dataValidation>
        <x14:dataValidation type="list" showInputMessage="1" showErrorMessage="1">
          <x14:formula1>
            <xm:f>'D:\CONTROL INTERNO\DOCUMENTOS 2021\4. MAPA DE RIESGOS Y SEGUIMIENTOS\0. Actualizacion y suscripcion 2021\[2. Mapa de Riesgos Procesos Apoyo 2021-Juridica.xlsx]Listas'!#REF!</xm:f>
          </x14:formula1>
          <xm:sqref>E10:E13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autoPageBreaks="0" fitToPage="1"/>
  </sheetPr>
  <dimension ref="A1:AC28"/>
  <sheetViews>
    <sheetView showGridLines="0" view="pageBreakPreview" zoomScale="70" zoomScaleNormal="70" zoomScaleSheetLayoutView="70" workbookViewId="0">
      <selection activeCell="D1" sqref="D1:R3"/>
    </sheetView>
  </sheetViews>
  <sheetFormatPr baseColWidth="10" defaultColWidth="11.42578125" defaultRowHeight="12" x14ac:dyDescent="0.2"/>
  <cols>
    <col min="1" max="1" width="4.7109375" style="1" customWidth="1"/>
    <col min="2" max="4" width="21.7109375" style="1" customWidth="1"/>
    <col min="5" max="7" width="6.7109375" style="1" customWidth="1"/>
    <col min="8" max="8" width="6.7109375" style="3" customWidth="1"/>
    <col min="9" max="9" width="27" style="4" customWidth="1"/>
    <col min="10" max="10" width="6.7109375" style="4" customWidth="1"/>
    <col min="11" max="14" width="6.7109375" style="1" customWidth="1"/>
    <col min="15" max="16" width="6.7109375" style="3" customWidth="1"/>
    <col min="17" max="17" width="24.7109375" style="1" customWidth="1"/>
    <col min="18" max="18" width="6.7109375" style="1" customWidth="1"/>
    <col min="19" max="19" width="18" style="1" customWidth="1"/>
    <col min="20" max="20" width="24.85546875" style="1" customWidth="1"/>
    <col min="21" max="21" width="21.140625" style="2" customWidth="1"/>
    <col min="22" max="22" width="16.7109375" style="2" hidden="1" customWidth="1"/>
    <col min="23" max="23" width="65.5703125" style="1" hidden="1" customWidth="1"/>
    <col min="24" max="24" width="21.7109375" style="1" hidden="1" customWidth="1"/>
    <col min="25" max="25" width="90.42578125" style="1" hidden="1" customWidth="1"/>
    <col min="26" max="26" width="24.5703125" style="1" hidden="1" customWidth="1"/>
    <col min="27" max="27" width="83" style="1" hidden="1" customWidth="1"/>
    <col min="28" max="28" width="24.85546875" style="2" hidden="1" customWidth="1"/>
    <col min="29" max="29" width="83" style="1" hidden="1" customWidth="1"/>
    <col min="30" max="16384" width="11.42578125" style="1"/>
  </cols>
  <sheetData>
    <row r="1" spans="1:29" ht="21" customHeight="1" x14ac:dyDescent="0.25">
      <c r="B1" s="287"/>
      <c r="C1" s="288"/>
      <c r="D1" s="361" t="s">
        <v>69</v>
      </c>
      <c r="E1" s="362"/>
      <c r="F1" s="362"/>
      <c r="G1" s="362"/>
      <c r="H1" s="362"/>
      <c r="I1" s="362"/>
      <c r="J1" s="362"/>
      <c r="K1" s="362"/>
      <c r="L1" s="362"/>
      <c r="M1" s="362"/>
      <c r="N1" s="362"/>
      <c r="O1" s="362"/>
      <c r="P1" s="362"/>
      <c r="Q1" s="362"/>
      <c r="R1" s="363"/>
      <c r="S1" s="293" t="s">
        <v>73</v>
      </c>
      <c r="T1" s="293"/>
      <c r="U1" s="293"/>
      <c r="V1" s="288"/>
      <c r="W1" s="288"/>
      <c r="X1" s="288"/>
      <c r="Y1" s="294"/>
      <c r="AB1" s="1"/>
    </row>
    <row r="2" spans="1:29" ht="21" customHeight="1" x14ac:dyDescent="0.2">
      <c r="B2" s="289"/>
      <c r="C2" s="290"/>
      <c r="D2" s="364"/>
      <c r="E2" s="365"/>
      <c r="F2" s="365"/>
      <c r="G2" s="365"/>
      <c r="H2" s="365"/>
      <c r="I2" s="365"/>
      <c r="J2" s="365"/>
      <c r="K2" s="365"/>
      <c r="L2" s="365"/>
      <c r="M2" s="365"/>
      <c r="N2" s="365"/>
      <c r="O2" s="365"/>
      <c r="P2" s="365"/>
      <c r="Q2" s="365"/>
      <c r="R2" s="366"/>
      <c r="S2" s="267" t="s">
        <v>70</v>
      </c>
      <c r="T2" s="267"/>
      <c r="U2" s="267"/>
      <c r="V2" s="290"/>
      <c r="W2" s="290"/>
      <c r="X2" s="290"/>
      <c r="Y2" s="295"/>
      <c r="AB2" s="1"/>
    </row>
    <row r="3" spans="1:29" ht="40.5" customHeight="1" thickBot="1" x14ac:dyDescent="0.25">
      <c r="B3" s="291"/>
      <c r="C3" s="292"/>
      <c r="D3" s="367" t="s">
        <v>72</v>
      </c>
      <c r="E3" s="368"/>
      <c r="F3" s="368"/>
      <c r="G3" s="368"/>
      <c r="H3" s="368"/>
      <c r="I3" s="368"/>
      <c r="J3" s="368"/>
      <c r="K3" s="368"/>
      <c r="L3" s="368"/>
      <c r="M3" s="368"/>
      <c r="N3" s="368"/>
      <c r="O3" s="368"/>
      <c r="P3" s="368"/>
      <c r="Q3" s="368"/>
      <c r="R3" s="369"/>
      <c r="S3" s="297" t="s">
        <v>71</v>
      </c>
      <c r="T3" s="297"/>
      <c r="U3" s="297"/>
      <c r="V3" s="292"/>
      <c r="W3" s="292"/>
      <c r="X3" s="292"/>
      <c r="Y3" s="296"/>
      <c r="AB3" s="1"/>
    </row>
    <row r="4" spans="1:29" ht="21" customHeight="1" x14ac:dyDescent="0.35">
      <c r="B4" s="226"/>
      <c r="C4" s="226"/>
      <c r="D4" s="226"/>
      <c r="E4" s="226"/>
      <c r="F4" s="226"/>
      <c r="G4" s="226"/>
      <c r="H4" s="226"/>
      <c r="I4" s="226"/>
      <c r="J4" s="226"/>
      <c r="K4" s="226"/>
      <c r="L4" s="226"/>
      <c r="M4" s="226"/>
      <c r="N4" s="226"/>
      <c r="O4" s="226"/>
      <c r="P4" s="226"/>
      <c r="Q4" s="226"/>
      <c r="R4" s="226"/>
      <c r="S4" s="226"/>
      <c r="T4" s="226"/>
      <c r="U4" s="226"/>
      <c r="V4" s="135"/>
      <c r="AB4" s="135"/>
    </row>
    <row r="5" spans="1:29" ht="21" x14ac:dyDescent="0.35">
      <c r="D5" s="48"/>
      <c r="E5" s="48"/>
      <c r="F5" s="48"/>
      <c r="G5" s="48"/>
      <c r="H5" s="49"/>
      <c r="I5" s="48"/>
      <c r="J5" s="48"/>
      <c r="K5" s="48"/>
      <c r="L5" s="48"/>
    </row>
    <row r="6" spans="1:29" s="19" customFormat="1" ht="24" customHeight="1" x14ac:dyDescent="0.25">
      <c r="A6" s="45"/>
      <c r="D6" s="129" t="s">
        <v>68</v>
      </c>
      <c r="E6" s="227" t="s">
        <v>413</v>
      </c>
      <c r="F6" s="227"/>
      <c r="G6" s="227"/>
      <c r="H6" s="227"/>
      <c r="I6" s="227"/>
      <c r="J6" s="227"/>
      <c r="K6" s="227"/>
      <c r="L6" s="227"/>
      <c r="M6" s="227"/>
      <c r="N6" s="227"/>
      <c r="O6" s="227"/>
      <c r="P6" s="227"/>
      <c r="Q6" s="228" t="s">
        <v>66</v>
      </c>
      <c r="R6" s="228"/>
      <c r="S6" s="229">
        <v>2021</v>
      </c>
      <c r="T6" s="229"/>
      <c r="U6" s="229"/>
      <c r="V6" s="47"/>
      <c r="AB6" s="47"/>
    </row>
    <row r="7" spans="1:29" s="19" customFormat="1" ht="45.75" customHeight="1" x14ac:dyDescent="0.25">
      <c r="A7" s="45"/>
      <c r="D7" s="129" t="s">
        <v>65</v>
      </c>
      <c r="E7" s="230" t="s">
        <v>414</v>
      </c>
      <c r="F7" s="230"/>
      <c r="G7" s="230"/>
      <c r="H7" s="230"/>
      <c r="I7" s="230"/>
      <c r="J7" s="230"/>
      <c r="K7" s="230"/>
      <c r="L7" s="230"/>
      <c r="M7" s="230"/>
      <c r="N7" s="230"/>
      <c r="O7" s="230"/>
      <c r="P7" s="230"/>
      <c r="Q7" s="230"/>
      <c r="R7" s="230"/>
      <c r="S7" s="230"/>
      <c r="T7" s="230"/>
      <c r="U7" s="230"/>
      <c r="V7" s="57"/>
      <c r="AB7" s="57"/>
    </row>
    <row r="8" spans="1:29" s="19" customFormat="1" ht="15" x14ac:dyDescent="0.25">
      <c r="A8" s="45"/>
      <c r="B8" s="44"/>
      <c r="C8" s="44"/>
      <c r="H8" s="42"/>
      <c r="I8" s="43"/>
      <c r="J8" s="43"/>
      <c r="O8" s="42"/>
      <c r="P8" s="42"/>
      <c r="U8" s="42"/>
      <c r="V8" s="42"/>
      <c r="AB8" s="42"/>
    </row>
    <row r="9" spans="1:29" s="33" customFormat="1" ht="30" customHeight="1" x14ac:dyDescent="0.25">
      <c r="A9" s="41"/>
      <c r="B9" s="235" t="s">
        <v>63</v>
      </c>
      <c r="C9" s="235" t="s">
        <v>62</v>
      </c>
      <c r="D9" s="235" t="s">
        <v>60</v>
      </c>
      <c r="E9" s="232" t="s">
        <v>59</v>
      </c>
      <c r="F9" s="231" t="s">
        <v>58</v>
      </c>
      <c r="G9" s="231"/>
      <c r="H9" s="241" t="s">
        <v>53</v>
      </c>
      <c r="I9" s="235" t="s">
        <v>57</v>
      </c>
      <c r="J9" s="237" t="s">
        <v>56</v>
      </c>
      <c r="K9" s="238"/>
      <c r="L9" s="239" t="s">
        <v>55</v>
      </c>
      <c r="M9" s="231" t="s">
        <v>54</v>
      </c>
      <c r="N9" s="231"/>
      <c r="O9" s="241" t="s">
        <v>53</v>
      </c>
      <c r="P9" s="232" t="s">
        <v>52</v>
      </c>
      <c r="Q9" s="231" t="s">
        <v>51</v>
      </c>
      <c r="R9" s="298" t="s">
        <v>50</v>
      </c>
      <c r="S9" s="231" t="s">
        <v>385</v>
      </c>
      <c r="T9" s="235" t="s">
        <v>48</v>
      </c>
      <c r="U9" s="231" t="s">
        <v>47</v>
      </c>
      <c r="V9" s="233" t="s">
        <v>386</v>
      </c>
      <c r="W9" s="234"/>
      <c r="X9" s="233" t="s">
        <v>415</v>
      </c>
      <c r="Y9" s="234"/>
      <c r="Z9" s="233" t="s">
        <v>416</v>
      </c>
      <c r="AA9" s="234"/>
      <c r="AB9" s="233" t="s">
        <v>417</v>
      </c>
      <c r="AC9" s="234"/>
    </row>
    <row r="10" spans="1:29" s="33" customFormat="1" ht="85.5" customHeight="1" x14ac:dyDescent="0.25">
      <c r="A10" s="41"/>
      <c r="B10" s="236"/>
      <c r="C10" s="236"/>
      <c r="D10" s="236"/>
      <c r="E10" s="232"/>
      <c r="F10" s="40" t="s">
        <v>44</v>
      </c>
      <c r="G10" s="137" t="s">
        <v>43</v>
      </c>
      <c r="H10" s="242"/>
      <c r="I10" s="236"/>
      <c r="J10" s="136" t="s">
        <v>46</v>
      </c>
      <c r="K10" s="37" t="s">
        <v>45</v>
      </c>
      <c r="L10" s="240"/>
      <c r="M10" s="36" t="s">
        <v>44</v>
      </c>
      <c r="N10" s="35" t="s">
        <v>43</v>
      </c>
      <c r="O10" s="242"/>
      <c r="P10" s="232"/>
      <c r="Q10" s="231"/>
      <c r="R10" s="298"/>
      <c r="S10" s="231"/>
      <c r="T10" s="236"/>
      <c r="U10" s="231"/>
      <c r="V10" s="34" t="s">
        <v>390</v>
      </c>
      <c r="W10" s="155" t="s">
        <v>41</v>
      </c>
      <c r="X10" s="34" t="s">
        <v>390</v>
      </c>
      <c r="Y10" s="155" t="s">
        <v>41</v>
      </c>
      <c r="Z10" s="34" t="s">
        <v>390</v>
      </c>
      <c r="AA10" s="155" t="s">
        <v>41</v>
      </c>
      <c r="AB10" s="34" t="s">
        <v>390</v>
      </c>
      <c r="AC10" s="34" t="s">
        <v>41</v>
      </c>
    </row>
    <row r="11" spans="1:29" s="19" customFormat="1" ht="285" customHeight="1" x14ac:dyDescent="0.25">
      <c r="A11" s="29">
        <v>1</v>
      </c>
      <c r="B11" s="139" t="s">
        <v>418</v>
      </c>
      <c r="C11" s="162" t="s">
        <v>419</v>
      </c>
      <c r="D11" s="139" t="s">
        <v>420</v>
      </c>
      <c r="E11" s="151" t="s">
        <v>100</v>
      </c>
      <c r="F11" s="22">
        <v>3</v>
      </c>
      <c r="G11" s="22">
        <v>3</v>
      </c>
      <c r="H11" s="26" t="str">
        <f>INDEX([3]Listas!$L$4:$P$8,F11,G11)</f>
        <v>ALTA</v>
      </c>
      <c r="I11" s="139" t="s">
        <v>421</v>
      </c>
      <c r="J11" s="151" t="s">
        <v>13</v>
      </c>
      <c r="K11" s="152" t="str">
        <f>IF('[3]Evaluación de Controles'!F17="X","Probabilidad",IF('[3]Evaluación de Controles'!H17="X","Impacto",))</f>
        <v>Probabilidad</v>
      </c>
      <c r="L11" s="22">
        <f>+'[3]Evaluación de Controles'!X17</f>
        <v>65</v>
      </c>
      <c r="M11" s="22">
        <f>IF('[3]Evaluación de Controles'!F17="X",IF(L11&gt;75,IF(F11&gt;2,F11-2,IF(F11&gt;1,F11-1,F11)),IF(L11&gt;50,IF(F11&gt;1,F11-1,F11),F11)),F11)</f>
        <v>2</v>
      </c>
      <c r="N11" s="22">
        <f>IF('[3]Evaluación de Controles'!H17="X",IF(L11&gt;75,IF(G11&gt;2,G11-2,IF(G11&gt;1,G11-1,G11)),IF(L11&gt;50,IF(G11&gt;1,G11-1,G11),G11)),G11)</f>
        <v>2</v>
      </c>
      <c r="O11" s="26" t="str">
        <f>INDEX([3]Listas!$L$4:$P$8,M11,N11)</f>
        <v>BAJA</v>
      </c>
      <c r="P11" s="163" t="s">
        <v>12</v>
      </c>
      <c r="Q11" s="133" t="s">
        <v>422</v>
      </c>
      <c r="R11" s="151" t="s">
        <v>249</v>
      </c>
      <c r="S11" s="22" t="s">
        <v>423</v>
      </c>
      <c r="T11" s="130" t="s">
        <v>424</v>
      </c>
      <c r="U11" s="130" t="s">
        <v>425</v>
      </c>
      <c r="V11" s="159"/>
      <c r="W11" s="130"/>
      <c r="X11" s="159"/>
      <c r="Y11" s="130"/>
      <c r="Z11" s="159"/>
      <c r="AA11" s="130"/>
      <c r="AB11" s="159"/>
      <c r="AC11" s="130"/>
    </row>
    <row r="12" spans="1:29" s="19" customFormat="1" ht="251.25" customHeight="1" x14ac:dyDescent="0.25">
      <c r="A12" s="29">
        <v>2</v>
      </c>
      <c r="B12" s="139" t="s">
        <v>426</v>
      </c>
      <c r="C12" s="162" t="s">
        <v>427</v>
      </c>
      <c r="D12" s="139" t="s">
        <v>428</v>
      </c>
      <c r="E12" s="151" t="s">
        <v>15</v>
      </c>
      <c r="F12" s="22">
        <v>4</v>
      </c>
      <c r="G12" s="22">
        <v>3</v>
      </c>
      <c r="H12" s="26" t="str">
        <f>INDEX([3]Listas!$L$4:$P$8,F12,G12)</f>
        <v>ALTA</v>
      </c>
      <c r="I12" s="139" t="s">
        <v>429</v>
      </c>
      <c r="J12" s="151" t="s">
        <v>21</v>
      </c>
      <c r="K12" s="152" t="str">
        <f>IF('[3]Evaluación de Controles'!F18="X","Probabilidad",IF('[3]Evaluación de Controles'!H18="X","Impacto",))</f>
        <v>Probabilidad</v>
      </c>
      <c r="L12" s="22">
        <f>+'[3]Evaluación de Controles'!X18</f>
        <v>60</v>
      </c>
      <c r="M12" s="22">
        <f>IF('[3]Evaluación de Controles'!F18="X",IF(L12&gt;75,IF(F12&gt;2,F12-2,IF(F12&gt;1,F12-1,F12)),IF(L12&gt;50,IF(F12&gt;1,F12-1,F12),F12)),F12)</f>
        <v>3</v>
      </c>
      <c r="N12" s="22">
        <f>IF('[3]Evaluación de Controles'!H18="X",IF(L12&gt;75,IF(G12&gt;2,G12-2,IF(G12&gt;1,G12-1,G12)),IF(L12&gt;50,IF(G12&gt;1,G12-1,G12),G12)),G12)</f>
        <v>3</v>
      </c>
      <c r="O12" s="26" t="str">
        <f>INDEX([3]Listas!$L$4:$P$8,M12,N12)</f>
        <v>ALTA</v>
      </c>
      <c r="P12" s="163" t="s">
        <v>12</v>
      </c>
      <c r="Q12" s="133" t="s">
        <v>430</v>
      </c>
      <c r="R12" s="151" t="s">
        <v>249</v>
      </c>
      <c r="S12" s="22" t="s">
        <v>431</v>
      </c>
      <c r="T12" s="130" t="s">
        <v>432</v>
      </c>
      <c r="U12" s="130" t="s">
        <v>433</v>
      </c>
      <c r="V12" s="159"/>
      <c r="W12" s="164"/>
      <c r="X12" s="159"/>
      <c r="Y12" s="130"/>
      <c r="Z12" s="159"/>
      <c r="AA12" s="130"/>
      <c r="AB12" s="159"/>
      <c r="AC12" s="130"/>
    </row>
    <row r="13" spans="1:29" ht="21" x14ac:dyDescent="0.2">
      <c r="G13" s="7"/>
      <c r="H13" s="9"/>
      <c r="O13" s="1"/>
      <c r="P13" s="1"/>
      <c r="U13" s="1"/>
      <c r="V13" s="165"/>
      <c r="W13" s="166"/>
      <c r="X13" s="166"/>
      <c r="Y13" s="166"/>
      <c r="Z13" s="166"/>
      <c r="AA13" s="166"/>
      <c r="AB13" s="165"/>
      <c r="AC13" s="166"/>
    </row>
    <row r="14" spans="1:29" ht="21" x14ac:dyDescent="0.2">
      <c r="F14" s="256" t="s">
        <v>6</v>
      </c>
      <c r="G14" s="256"/>
      <c r="H14" s="10">
        <f>COUNTIF(H11:H12,"BAJA")</f>
        <v>0</v>
      </c>
      <c r="M14" s="256" t="s">
        <v>6</v>
      </c>
      <c r="N14" s="256"/>
      <c r="O14" s="10">
        <f>COUNTIF(O11:O12,"BAJA")</f>
        <v>1</v>
      </c>
      <c r="P14" s="1"/>
      <c r="U14" s="1"/>
      <c r="V14" s="165"/>
      <c r="W14" s="166"/>
      <c r="X14" s="166"/>
      <c r="Y14" s="166"/>
      <c r="Z14" s="166"/>
      <c r="AA14" s="166"/>
      <c r="AB14" s="165"/>
      <c r="AC14" s="166"/>
    </row>
    <row r="15" spans="1:29" x14ac:dyDescent="0.2">
      <c r="F15" s="256" t="s">
        <v>5</v>
      </c>
      <c r="G15" s="256"/>
      <c r="H15" s="10">
        <f>COUNTIF(H11:H12,"MODERADA")</f>
        <v>0</v>
      </c>
      <c r="M15" s="256" t="s">
        <v>5</v>
      </c>
      <c r="N15" s="256"/>
      <c r="O15" s="10">
        <f>COUNTIF(O11:O12,"MODERADA")</f>
        <v>0</v>
      </c>
      <c r="P15" s="1"/>
      <c r="U15" s="1"/>
    </row>
    <row r="16" spans="1:29" x14ac:dyDescent="0.2">
      <c r="B16" s="15"/>
      <c r="D16" s="15"/>
      <c r="F16" s="256" t="s">
        <v>4</v>
      </c>
      <c r="G16" s="256"/>
      <c r="H16" s="10">
        <f>COUNTIF(H11:H12,"ALTA")</f>
        <v>2</v>
      </c>
      <c r="M16" s="256" t="s">
        <v>4</v>
      </c>
      <c r="N16" s="256"/>
      <c r="O16" s="10">
        <f>COUNTIF(O11:O12,"ALTA")</f>
        <v>1</v>
      </c>
      <c r="P16" s="1"/>
      <c r="U16" s="1"/>
    </row>
    <row r="17" spans="2:28" ht="15.75" x14ac:dyDescent="0.2">
      <c r="B17" s="14" t="s">
        <v>3</v>
      </c>
      <c r="D17" s="13" t="s">
        <v>2</v>
      </c>
      <c r="F17" s="256" t="s">
        <v>1</v>
      </c>
      <c r="G17" s="256"/>
      <c r="H17" s="10">
        <f>COUNTIF(H11:H12,"EXTREMA")</f>
        <v>0</v>
      </c>
      <c r="M17" s="256" t="s">
        <v>1</v>
      </c>
      <c r="N17" s="256"/>
      <c r="O17" s="10">
        <f>COUNTIF(O11:O12,"EXTREMA")</f>
        <v>0</v>
      </c>
      <c r="P17" s="1"/>
      <c r="U17" s="1"/>
    </row>
    <row r="18" spans="2:28" x14ac:dyDescent="0.2">
      <c r="O18" s="1"/>
      <c r="P18" s="1"/>
      <c r="U18" s="1"/>
      <c r="V18" s="1"/>
      <c r="AB18" s="1"/>
    </row>
    <row r="19" spans="2:28" ht="15.75" x14ac:dyDescent="0.2">
      <c r="B19" s="6" t="s">
        <v>380</v>
      </c>
      <c r="C19" s="5" t="s">
        <v>381</v>
      </c>
      <c r="V19" s="1"/>
      <c r="AB19" s="1"/>
    </row>
    <row r="20" spans="2:28" x14ac:dyDescent="0.2">
      <c r="V20" s="1"/>
      <c r="AB20" s="1"/>
    </row>
    <row r="21" spans="2:28" x14ac:dyDescent="0.2">
      <c r="V21" s="1"/>
      <c r="AB21" s="1"/>
    </row>
    <row r="22" spans="2:28" x14ac:dyDescent="0.2">
      <c r="V22" s="1"/>
      <c r="AB22" s="1"/>
    </row>
    <row r="23" spans="2:28" x14ac:dyDescent="0.2">
      <c r="V23" s="1"/>
      <c r="AB23" s="1"/>
    </row>
    <row r="24" spans="2:28" x14ac:dyDescent="0.2">
      <c r="V24" s="1"/>
      <c r="AB24" s="1"/>
    </row>
    <row r="25" spans="2:28" x14ac:dyDescent="0.2">
      <c r="V25" s="1"/>
      <c r="AB25" s="1"/>
    </row>
    <row r="26" spans="2:28" x14ac:dyDescent="0.2">
      <c r="V26" s="1"/>
      <c r="AB26" s="1"/>
    </row>
    <row r="27" spans="2:28" x14ac:dyDescent="0.2">
      <c r="V27" s="1"/>
      <c r="AB27" s="1"/>
    </row>
    <row r="28" spans="2:28" x14ac:dyDescent="0.2">
      <c r="V28" s="1"/>
      <c r="AB28" s="1"/>
    </row>
  </sheetData>
  <mergeCells count="41">
    <mergeCell ref="B1:C3"/>
    <mergeCell ref="D1:R2"/>
    <mergeCell ref="S1:U1"/>
    <mergeCell ref="V1:Y3"/>
    <mergeCell ref="S2:U2"/>
    <mergeCell ref="D3:R3"/>
    <mergeCell ref="S3:U3"/>
    <mergeCell ref="M9:N9"/>
    <mergeCell ref="O9:O10"/>
    <mergeCell ref="B4:U4"/>
    <mergeCell ref="E6:P6"/>
    <mergeCell ref="Q6:R6"/>
    <mergeCell ref="S6:U6"/>
    <mergeCell ref="E7:U7"/>
    <mergeCell ref="B9:B10"/>
    <mergeCell ref="C9:C10"/>
    <mergeCell ref="D9:D10"/>
    <mergeCell ref="E9:E10"/>
    <mergeCell ref="F9:G9"/>
    <mergeCell ref="V9:W9"/>
    <mergeCell ref="X9:Y9"/>
    <mergeCell ref="Z9:AA9"/>
    <mergeCell ref="AB9:AC9"/>
    <mergeCell ref="F14:G14"/>
    <mergeCell ref="M14:N14"/>
    <mergeCell ref="P9:P10"/>
    <mergeCell ref="Q9:Q10"/>
    <mergeCell ref="R9:R10"/>
    <mergeCell ref="S9:S10"/>
    <mergeCell ref="T9:T10"/>
    <mergeCell ref="U9:U10"/>
    <mergeCell ref="H9:H10"/>
    <mergeCell ref="I9:I10"/>
    <mergeCell ref="J9:K9"/>
    <mergeCell ref="L9:L10"/>
    <mergeCell ref="F15:G15"/>
    <mergeCell ref="M15:N15"/>
    <mergeCell ref="F16:G16"/>
    <mergeCell ref="M16:N16"/>
    <mergeCell ref="F17:G17"/>
    <mergeCell ref="M17:N17"/>
  </mergeCells>
  <conditionalFormatting sqref="H5 O5 H8 O8 H13:H1048576 O13:O1048576">
    <cfRule type="cellIs" dxfId="511" priority="14" operator="equal">
      <formula>"BAJA"</formula>
    </cfRule>
  </conditionalFormatting>
  <conditionalFormatting sqref="H5 O5 H8 O8 H13:H1048576 O13:O1048576">
    <cfRule type="cellIs" dxfId="510" priority="11" operator="equal">
      <formula>"EXTREMA"</formula>
    </cfRule>
    <cfRule type="cellIs" dxfId="509" priority="12" operator="equal">
      <formula>"ALTA"</formula>
    </cfRule>
    <cfRule type="cellIs" dxfId="508" priority="13" operator="equal">
      <formula>"MODERADA"</formula>
    </cfRule>
  </conditionalFormatting>
  <conditionalFormatting sqref="E5:F5 M5:N5 E8:F8 E13:F1048576 M8:N8 F11:G12 M11:N1048576">
    <cfRule type="colorScale" priority="10">
      <colorScale>
        <cfvo type="num" val="1"/>
        <cfvo type="num" val="3"/>
        <cfvo type="num" val="5"/>
        <color theme="6" tint="-0.499984740745262"/>
        <color rgb="FFFFFF00"/>
        <color rgb="FFC00000"/>
      </colorScale>
    </cfRule>
  </conditionalFormatting>
  <conditionalFormatting sqref="H11:H12 O11:O12">
    <cfRule type="cellIs" dxfId="507" priority="6" operator="equal">
      <formula>"EXTREMA"</formula>
    </cfRule>
    <cfRule type="cellIs" dxfId="506" priority="7" operator="equal">
      <formula>"ALTA"</formula>
    </cfRule>
    <cfRule type="cellIs" dxfId="505" priority="8" operator="equal">
      <formula>"MODERADA"</formula>
    </cfRule>
    <cfRule type="cellIs" dxfId="504" priority="9" operator="equal">
      <formula>"BAJA"</formula>
    </cfRule>
  </conditionalFormatting>
  <conditionalFormatting sqref="F9:G10 M9:N10">
    <cfRule type="colorScale" priority="1">
      <colorScale>
        <cfvo type="num" val="1"/>
        <cfvo type="num" val="3"/>
        <cfvo type="num" val="5"/>
        <color theme="6" tint="-0.499984740745262"/>
        <color rgb="FFFFFF00"/>
        <color rgb="FFC00000"/>
      </colorScale>
    </cfRule>
  </conditionalFormatting>
  <conditionalFormatting sqref="H9:H10 O9:O10">
    <cfRule type="cellIs" dxfId="503" priority="5" operator="equal">
      <formula>"BAJA"</formula>
    </cfRule>
  </conditionalFormatting>
  <conditionalFormatting sqref="H9:H10 O9:O10">
    <cfRule type="cellIs" dxfId="502" priority="2" operator="equal">
      <formula>"EXTREMA"</formula>
    </cfRule>
    <cfRule type="cellIs" dxfId="501" priority="3" operator="equal">
      <formula>"ALTA"</formula>
    </cfRule>
    <cfRule type="cellIs" dxfId="500" priority="4" operator="equal">
      <formula>"MODERADA"</formula>
    </cfRule>
  </conditionalFormatting>
  <printOptions horizontalCentered="1"/>
  <pageMargins left="0.19685039370078741" right="0.19685039370078741" top="0.47244094488188981" bottom="0.35433070866141736" header="0.31496062992125984" footer="0.19685039370078741"/>
  <pageSetup paperSize="258" scale="57" fitToHeight="0" orientation="landscape" r:id="rId1"/>
  <drawing r:id="rId2"/>
  <extLst>
    <ext xmlns:x14="http://schemas.microsoft.com/office/spreadsheetml/2009/9/main" uri="{CCE6A557-97BC-4b89-ADB6-D9C93CAAB3DF}">
      <x14:dataValidations xmlns:xm="http://schemas.microsoft.com/office/excel/2006/main" count="2">
        <x14:dataValidation type="list" showInputMessage="1" showErrorMessage="1">
          <x14:formula1>
            <xm:f>'D:\CONTROL INTERNO\DOCUMENTOS 2021\4. MAPA DE RIESGOS Y SEGUIMIENTOS\0. Actualizacion y suscripcion 2021\[2. Mapa de Riesgos Procesos Apoyo 2021-Juridica.xlsx]Listas'!#REF!</xm:f>
          </x14:formula1>
          <xm:sqref>J11:J12</xm:sqref>
        </x14:dataValidation>
        <x14:dataValidation type="list" showInputMessage="1" showErrorMessage="1">
          <x14:formula1>
            <xm:f>'D:\CONTROL INTERNO\DOCUMENTOS 2021\4. MAPA DE RIESGOS Y SEGUIMIENTOS\0. Actualizacion y suscripcion 2021\[2. Mapa de Riesgos Procesos Apoyo 2021-Juridica.xlsx]Listas'!#REF!</xm:f>
          </x14:formula1>
          <xm:sqref>E11:E12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Y25"/>
  <sheetViews>
    <sheetView showGridLines="0" view="pageBreakPreview" zoomScale="55" zoomScaleNormal="70" zoomScaleSheetLayoutView="55" zoomScalePageLayoutView="70" workbookViewId="0">
      <selection activeCell="X9" sqref="X9"/>
    </sheetView>
  </sheetViews>
  <sheetFormatPr baseColWidth="10" defaultColWidth="11.42578125" defaultRowHeight="12" x14ac:dyDescent="0.2"/>
  <cols>
    <col min="1" max="1" width="4.7109375" style="1" customWidth="1"/>
    <col min="2" max="3" width="28.5703125" style="1" customWidth="1"/>
    <col min="4" max="4" width="26.85546875" style="1" customWidth="1"/>
    <col min="5" max="7" width="6.7109375" style="1" customWidth="1"/>
    <col min="8" max="8" width="6.7109375" style="3" customWidth="1"/>
    <col min="9" max="9" width="22.5703125" style="4" customWidth="1"/>
    <col min="10" max="10" width="6.7109375" style="4" customWidth="1"/>
    <col min="11" max="14" width="6.7109375" style="1" customWidth="1"/>
    <col min="15" max="16" width="6.7109375" style="3" customWidth="1"/>
    <col min="17" max="17" width="30.28515625" style="1" customWidth="1"/>
    <col min="18" max="18" width="6.7109375" style="1" customWidth="1"/>
    <col min="19" max="19" width="20.5703125" style="1" customWidth="1"/>
    <col min="20" max="20" width="24.42578125" style="1" customWidth="1"/>
    <col min="21" max="21" width="36.140625" style="2" customWidth="1"/>
    <col min="22" max="22" width="18.28515625" style="2" hidden="1" customWidth="1"/>
    <col min="23" max="23" width="62.140625" style="1" hidden="1" customWidth="1"/>
    <col min="24" max="24" width="12" style="2" customWidth="1"/>
    <col min="25" max="25" width="41.85546875" style="1" customWidth="1"/>
    <col min="26" max="29" width="12.7109375" style="1" customWidth="1"/>
    <col min="30" max="16384" width="11.42578125" style="1"/>
  </cols>
  <sheetData>
    <row r="1" spans="1:25" ht="29.25" customHeight="1" x14ac:dyDescent="0.35">
      <c r="B1" s="226" t="s">
        <v>335</v>
      </c>
      <c r="C1" s="226"/>
      <c r="D1" s="226"/>
      <c r="E1" s="226"/>
      <c r="F1" s="226"/>
      <c r="G1" s="226"/>
      <c r="H1" s="226"/>
      <c r="I1" s="226"/>
      <c r="J1" s="226"/>
      <c r="K1" s="226"/>
      <c r="L1" s="226"/>
      <c r="M1" s="226"/>
      <c r="N1" s="226"/>
      <c r="O1" s="226"/>
      <c r="P1" s="226"/>
      <c r="Q1" s="226"/>
      <c r="R1" s="226"/>
      <c r="S1" s="226"/>
      <c r="T1" s="226"/>
      <c r="U1" s="226"/>
      <c r="V1" s="135"/>
      <c r="X1" s="135"/>
    </row>
    <row r="2" spans="1:25" ht="27.75" customHeight="1" x14ac:dyDescent="0.35">
      <c r="B2" s="226" t="s">
        <v>336</v>
      </c>
      <c r="C2" s="226"/>
      <c r="D2" s="226"/>
      <c r="E2" s="226"/>
      <c r="F2" s="226"/>
      <c r="G2" s="226"/>
      <c r="H2" s="226"/>
      <c r="I2" s="226"/>
      <c r="J2" s="226"/>
      <c r="K2" s="226"/>
      <c r="L2" s="226"/>
      <c r="M2" s="226"/>
      <c r="N2" s="226"/>
      <c r="O2" s="226"/>
      <c r="P2" s="226"/>
      <c r="Q2" s="226"/>
      <c r="R2" s="226"/>
      <c r="S2" s="226"/>
      <c r="T2" s="226"/>
      <c r="U2" s="226"/>
      <c r="V2" s="135"/>
      <c r="X2" s="135"/>
    </row>
    <row r="3" spans="1:25" ht="10.5" customHeight="1" x14ac:dyDescent="0.35">
      <c r="D3" s="48"/>
      <c r="E3" s="48"/>
      <c r="F3" s="48"/>
      <c r="G3" s="48"/>
      <c r="H3" s="49"/>
      <c r="I3" s="48"/>
      <c r="J3" s="48"/>
      <c r="K3" s="48"/>
      <c r="L3" s="48"/>
    </row>
    <row r="4" spans="1:25" s="19" customFormat="1" ht="24" customHeight="1" x14ac:dyDescent="0.25">
      <c r="A4" s="45"/>
      <c r="D4" s="129" t="s">
        <v>68</v>
      </c>
      <c r="E4" s="227" t="s">
        <v>434</v>
      </c>
      <c r="F4" s="227"/>
      <c r="G4" s="227"/>
      <c r="H4" s="227"/>
      <c r="I4" s="227"/>
      <c r="J4" s="227"/>
      <c r="K4" s="227"/>
      <c r="L4" s="227"/>
      <c r="M4" s="227"/>
      <c r="N4" s="227"/>
      <c r="O4" s="227"/>
      <c r="P4" s="227"/>
      <c r="Q4" s="228" t="s">
        <v>66</v>
      </c>
      <c r="R4" s="228"/>
      <c r="S4" s="229">
        <v>2021</v>
      </c>
      <c r="T4" s="229"/>
      <c r="U4" s="229"/>
      <c r="V4" s="47"/>
      <c r="X4" s="47"/>
    </row>
    <row r="5" spans="1:25" s="19" customFormat="1" ht="70.5" customHeight="1" x14ac:dyDescent="0.25">
      <c r="A5" s="45"/>
      <c r="D5" s="167" t="s">
        <v>65</v>
      </c>
      <c r="E5" s="230" t="s">
        <v>435</v>
      </c>
      <c r="F5" s="230"/>
      <c r="G5" s="230"/>
      <c r="H5" s="230"/>
      <c r="I5" s="230"/>
      <c r="J5" s="230"/>
      <c r="K5" s="230"/>
      <c r="L5" s="230"/>
      <c r="M5" s="230"/>
      <c r="N5" s="230"/>
      <c r="O5" s="230"/>
      <c r="P5" s="230"/>
      <c r="Q5" s="230"/>
      <c r="R5" s="230"/>
      <c r="S5" s="230"/>
      <c r="T5" s="230"/>
      <c r="U5" s="230"/>
      <c r="V5" s="168"/>
      <c r="X5" s="168"/>
    </row>
    <row r="6" spans="1:25" s="19" customFormat="1" ht="15" x14ac:dyDescent="0.25">
      <c r="A6" s="45"/>
      <c r="B6" s="44"/>
      <c r="C6" s="44"/>
      <c r="H6" s="42"/>
      <c r="I6" s="43"/>
      <c r="J6" s="43"/>
      <c r="O6" s="42"/>
      <c r="P6" s="42"/>
      <c r="U6" s="42"/>
      <c r="V6" s="42"/>
      <c r="X6" s="42"/>
    </row>
    <row r="7" spans="1:25" s="33" customFormat="1" ht="33.75" customHeight="1" x14ac:dyDescent="0.25">
      <c r="A7" s="41"/>
      <c r="B7" s="231" t="s">
        <v>63</v>
      </c>
      <c r="C7" s="231" t="s">
        <v>62</v>
      </c>
      <c r="D7" s="231" t="s">
        <v>60</v>
      </c>
      <c r="E7" s="232" t="s">
        <v>59</v>
      </c>
      <c r="F7" s="231" t="s">
        <v>58</v>
      </c>
      <c r="G7" s="231"/>
      <c r="H7" s="241" t="s">
        <v>53</v>
      </c>
      <c r="I7" s="235" t="s">
        <v>57</v>
      </c>
      <c r="J7" s="237" t="s">
        <v>56</v>
      </c>
      <c r="K7" s="238"/>
      <c r="L7" s="239" t="s">
        <v>55</v>
      </c>
      <c r="M7" s="231" t="s">
        <v>54</v>
      </c>
      <c r="N7" s="231"/>
      <c r="O7" s="241" t="s">
        <v>53</v>
      </c>
      <c r="P7" s="232" t="s">
        <v>52</v>
      </c>
      <c r="Q7" s="231" t="s">
        <v>51</v>
      </c>
      <c r="R7" s="300" t="s">
        <v>50</v>
      </c>
      <c r="S7" s="231" t="s">
        <v>49</v>
      </c>
      <c r="T7" s="235" t="s">
        <v>48</v>
      </c>
      <c r="U7" s="231" t="s">
        <v>47</v>
      </c>
      <c r="V7" s="233" t="s">
        <v>436</v>
      </c>
      <c r="W7" s="234"/>
      <c r="X7" s="233"/>
      <c r="Y7" s="234"/>
    </row>
    <row r="8" spans="1:25" s="33" customFormat="1" ht="87.75" customHeight="1" x14ac:dyDescent="0.25">
      <c r="A8" s="41"/>
      <c r="B8" s="231"/>
      <c r="C8" s="231"/>
      <c r="D8" s="231"/>
      <c r="E8" s="232"/>
      <c r="F8" s="137" t="s">
        <v>44</v>
      </c>
      <c r="G8" s="137" t="s">
        <v>43</v>
      </c>
      <c r="H8" s="242"/>
      <c r="I8" s="236"/>
      <c r="J8" s="136" t="s">
        <v>46</v>
      </c>
      <c r="K8" s="37" t="s">
        <v>45</v>
      </c>
      <c r="L8" s="240"/>
      <c r="M8" s="35" t="s">
        <v>44</v>
      </c>
      <c r="N8" s="35" t="s">
        <v>43</v>
      </c>
      <c r="O8" s="242"/>
      <c r="P8" s="232"/>
      <c r="Q8" s="231"/>
      <c r="R8" s="300"/>
      <c r="S8" s="231"/>
      <c r="T8" s="236"/>
      <c r="U8" s="231"/>
      <c r="V8" s="34" t="s">
        <v>437</v>
      </c>
      <c r="W8" s="34" t="s">
        <v>41</v>
      </c>
      <c r="X8" s="34"/>
      <c r="Y8" s="34"/>
    </row>
    <row r="9" spans="1:25" s="19" customFormat="1" ht="194.25" customHeight="1" x14ac:dyDescent="0.25">
      <c r="A9" s="82">
        <v>1</v>
      </c>
      <c r="B9" s="139" t="s">
        <v>438</v>
      </c>
      <c r="C9" s="139" t="s">
        <v>439</v>
      </c>
      <c r="D9" s="139" t="s">
        <v>440</v>
      </c>
      <c r="E9" s="141" t="s">
        <v>242</v>
      </c>
      <c r="F9" s="142">
        <v>3</v>
      </c>
      <c r="G9" s="142">
        <v>5</v>
      </c>
      <c r="H9" s="143" t="str">
        <f>INDEX([4]Listas!$L$4:$P$8,F9,G9)</f>
        <v>EXTREMA</v>
      </c>
      <c r="I9" s="139" t="s">
        <v>441</v>
      </c>
      <c r="J9" s="141" t="s">
        <v>21</v>
      </c>
      <c r="K9" s="145" t="str">
        <f>IF('[4]Evaluación de Controles'!F4="X","Probabilidad",IF('[4]Evaluación de Controles'!H4="X","Impacto",))</f>
        <v>Probabilidad</v>
      </c>
      <c r="L9" s="142">
        <f>'[4]Evaluación de Controles'!X4</f>
        <v>65</v>
      </c>
      <c r="M9" s="142">
        <f>IF('[4]Evaluación de Controles'!F4="X",IF(L9&gt;75,IF(F9&gt;2,F9-2,IF(F9&gt;1,F9-1,F9)),IF(L9&gt;50,IF(F9&gt;1,F9-1,F9),F9)),F9)</f>
        <v>2</v>
      </c>
      <c r="N9" s="142">
        <f>IF('[4]Evaluación de Controles'!H4="X",IF(L9&gt;75,IF(G9&gt;2,G9-2,IF(G9&gt;1,G9-1,G9)),IF(L9&gt;50,IF(G9&gt;1,G9-1,G9),G9)),G9)</f>
        <v>5</v>
      </c>
      <c r="O9" s="143" t="str">
        <f>INDEX([4]Listas!$L$4:$P$8,M9,N9)</f>
        <v>EXTREMA</v>
      </c>
      <c r="P9" s="141" t="s">
        <v>144</v>
      </c>
      <c r="Q9" s="144" t="s">
        <v>442</v>
      </c>
      <c r="R9" s="141" t="s">
        <v>276</v>
      </c>
      <c r="S9" s="142" t="s">
        <v>443</v>
      </c>
      <c r="T9" s="139" t="s">
        <v>444</v>
      </c>
      <c r="U9" s="139" t="s">
        <v>445</v>
      </c>
      <c r="V9" s="169"/>
      <c r="W9" s="170"/>
      <c r="X9" s="169"/>
      <c r="Y9" s="170"/>
    </row>
    <row r="10" spans="1:25" s="19" customFormat="1" ht="221.25" customHeight="1" x14ac:dyDescent="0.25">
      <c r="A10" s="82">
        <v>2</v>
      </c>
      <c r="B10" s="139" t="s">
        <v>446</v>
      </c>
      <c r="C10" s="139" t="s">
        <v>447</v>
      </c>
      <c r="D10" s="139" t="s">
        <v>448</v>
      </c>
      <c r="E10" s="141" t="s">
        <v>242</v>
      </c>
      <c r="F10" s="142">
        <v>3</v>
      </c>
      <c r="G10" s="142">
        <v>3</v>
      </c>
      <c r="H10" s="143" t="str">
        <f>INDEX([4]Listas!$L$4:$P$8,F10,G10)</f>
        <v>ALTA</v>
      </c>
      <c r="I10" s="139" t="s">
        <v>449</v>
      </c>
      <c r="J10" s="141" t="s">
        <v>21</v>
      </c>
      <c r="K10" s="145" t="str">
        <f>IF('[4]Evaluación de Controles'!F5="X","Probabilidad",IF('[4]Evaluación de Controles'!H5="X","Impacto",))</f>
        <v>Probabilidad</v>
      </c>
      <c r="L10" s="142">
        <f>'[4]Evaluación de Controles'!X5</f>
        <v>65</v>
      </c>
      <c r="M10" s="142">
        <f>IF('[4]Evaluación de Controles'!F5="X",IF(L10&gt;75,IF(F10&gt;2,F10-2,IF(F10&gt;1,F10-1,F10)),IF(L10&gt;50,IF(F10&gt;1,F10-1,F10),F10)),F10)</f>
        <v>2</v>
      </c>
      <c r="N10" s="142">
        <f>IF('[4]Evaluación de Controles'!H5="X",IF(L10&gt;75,IF(G10&gt;2,G10-2,IF(G10&gt;1,G10-1,G10)),IF(L10&gt;50,IF(G10&gt;1,G10-1,G10),G10)),G10)</f>
        <v>3</v>
      </c>
      <c r="O10" s="143" t="str">
        <f>INDEX([4]Listas!$L$4:$P$8,M10,N10)</f>
        <v>MODERADA</v>
      </c>
      <c r="P10" s="141" t="s">
        <v>144</v>
      </c>
      <c r="Q10" s="144" t="s">
        <v>450</v>
      </c>
      <c r="R10" s="141" t="s">
        <v>249</v>
      </c>
      <c r="S10" s="142" t="s">
        <v>443</v>
      </c>
      <c r="T10" s="139" t="s">
        <v>451</v>
      </c>
      <c r="U10" s="139" t="s">
        <v>452</v>
      </c>
      <c r="V10" s="169"/>
      <c r="W10" s="170"/>
      <c r="X10" s="169"/>
      <c r="Y10" s="170"/>
    </row>
    <row r="11" spans="1:25" s="19" customFormat="1" ht="91.5" hidden="1" customHeight="1" x14ac:dyDescent="0.25">
      <c r="A11" s="84"/>
      <c r="B11" s="142"/>
      <c r="C11" s="27"/>
      <c r="D11" s="142"/>
      <c r="E11" s="141"/>
      <c r="F11" s="142"/>
      <c r="G11" s="142"/>
      <c r="H11" s="143"/>
      <c r="I11" s="27"/>
      <c r="J11" s="141"/>
      <c r="K11" s="145"/>
      <c r="L11" s="142"/>
      <c r="M11" s="142"/>
      <c r="N11" s="142"/>
      <c r="O11" s="143"/>
      <c r="P11" s="141"/>
      <c r="Q11" s="157"/>
      <c r="R11" s="141"/>
      <c r="S11" s="142"/>
      <c r="T11" s="142"/>
      <c r="U11" s="142"/>
      <c r="V11" s="171"/>
      <c r="W11" s="81"/>
      <c r="X11" s="171"/>
      <c r="Y11" s="81"/>
    </row>
    <row r="12" spans="1:25" s="93" customFormat="1" ht="15.75" x14ac:dyDescent="0.25">
      <c r="A12" s="84"/>
      <c r="B12" s="172"/>
      <c r="C12" s="89"/>
      <c r="D12" s="172"/>
      <c r="E12" s="173"/>
      <c r="F12" s="172"/>
      <c r="G12" s="172"/>
      <c r="H12" s="174"/>
      <c r="I12" s="89"/>
      <c r="J12" s="173"/>
      <c r="K12" s="173"/>
      <c r="L12" s="172"/>
      <c r="M12" s="172"/>
      <c r="N12" s="172"/>
      <c r="O12" s="174"/>
      <c r="P12" s="173"/>
      <c r="Q12" s="175"/>
      <c r="R12" s="173"/>
      <c r="S12" s="172"/>
      <c r="T12" s="172"/>
      <c r="U12" s="172"/>
      <c r="V12" s="57"/>
      <c r="W12" s="92"/>
      <c r="X12" s="57"/>
      <c r="Y12" s="92"/>
    </row>
    <row r="13" spans="1:25" ht="15" x14ac:dyDescent="0.25">
      <c r="B13" s="176"/>
      <c r="C13" s="176"/>
      <c r="D13" s="176"/>
      <c r="E13" s="176"/>
      <c r="F13" s="299" t="s">
        <v>6</v>
      </c>
      <c r="G13" s="299"/>
      <c r="H13" s="177">
        <f>COUNTIF(H9:H10,"BAJA")</f>
        <v>0</v>
      </c>
      <c r="I13" s="176"/>
      <c r="J13" s="176"/>
      <c r="K13" s="176"/>
      <c r="L13" s="176"/>
      <c r="M13" s="299" t="s">
        <v>6</v>
      </c>
      <c r="N13" s="299"/>
      <c r="O13" s="177">
        <f>COUNTIF(O9:O10,"BAJA")</f>
        <v>0</v>
      </c>
      <c r="P13" s="176"/>
      <c r="Q13" s="176"/>
      <c r="R13" s="176"/>
      <c r="S13" s="176"/>
      <c r="T13" s="176"/>
      <c r="U13" s="176"/>
      <c r="V13" s="1"/>
      <c r="X13" s="1"/>
    </row>
    <row r="14" spans="1:25" ht="15" x14ac:dyDescent="0.25">
      <c r="B14" s="176"/>
      <c r="C14" s="176"/>
      <c r="D14" s="176"/>
      <c r="E14" s="176"/>
      <c r="F14" s="299" t="s">
        <v>5</v>
      </c>
      <c r="G14" s="299"/>
      <c r="H14" s="177">
        <f>COUNTIF(H9:H10,"MODERADA")</f>
        <v>0</v>
      </c>
      <c r="I14" s="176"/>
      <c r="J14" s="176"/>
      <c r="K14" s="176"/>
      <c r="L14" s="176"/>
      <c r="M14" s="299" t="s">
        <v>5</v>
      </c>
      <c r="N14" s="299"/>
      <c r="O14" s="177">
        <f>COUNTIF(O9:O10,"MODERADA")</f>
        <v>1</v>
      </c>
      <c r="P14" s="176"/>
      <c r="Q14" s="176"/>
      <c r="R14" s="176"/>
      <c r="S14" s="176"/>
      <c r="T14" s="176"/>
      <c r="U14" s="176"/>
      <c r="V14" s="1"/>
      <c r="X14" s="1"/>
    </row>
    <row r="15" spans="1:25" ht="15" x14ac:dyDescent="0.25">
      <c r="B15" s="178"/>
      <c r="C15" s="176"/>
      <c r="D15" s="178"/>
      <c r="E15" s="176"/>
      <c r="F15" s="299" t="s">
        <v>4</v>
      </c>
      <c r="G15" s="299"/>
      <c r="H15" s="177">
        <f>COUNTIF(H9:H10,"ALTA")</f>
        <v>1</v>
      </c>
      <c r="I15" s="176"/>
      <c r="J15" s="176"/>
      <c r="K15" s="176"/>
      <c r="L15" s="176"/>
      <c r="M15" s="299" t="s">
        <v>4</v>
      </c>
      <c r="N15" s="299"/>
      <c r="O15" s="177">
        <f>COUNTIF(O9:O10,"ALTA")</f>
        <v>0</v>
      </c>
      <c r="P15" s="176"/>
      <c r="Q15" s="176"/>
      <c r="R15" s="176"/>
      <c r="S15" s="176"/>
      <c r="T15" s="176"/>
      <c r="U15" s="176"/>
      <c r="V15" s="1"/>
      <c r="X15" s="1"/>
    </row>
    <row r="16" spans="1:25" ht="15" x14ac:dyDescent="0.25">
      <c r="E16" s="176"/>
      <c r="F16" s="299" t="s">
        <v>1</v>
      </c>
      <c r="G16" s="299"/>
      <c r="H16" s="177">
        <f>COUNTIF(H9:H10,"EXTREMA")</f>
        <v>1</v>
      </c>
      <c r="I16" s="176"/>
      <c r="J16" s="176"/>
      <c r="K16" s="176"/>
      <c r="L16" s="176"/>
      <c r="M16" s="299" t="s">
        <v>1</v>
      </c>
      <c r="N16" s="299"/>
      <c r="O16" s="177">
        <f>COUNTIF(O9:O10,"EXTREMA")</f>
        <v>1</v>
      </c>
      <c r="P16" s="176"/>
      <c r="Q16" s="176"/>
      <c r="R16" s="176"/>
      <c r="S16" s="176"/>
      <c r="T16" s="176"/>
      <c r="U16" s="176"/>
      <c r="V16" s="1"/>
      <c r="X16" s="1"/>
    </row>
    <row r="17" spans="2:24" ht="15" x14ac:dyDescent="0.25">
      <c r="B17" s="176" t="s">
        <v>453</v>
      </c>
      <c r="C17" s="176"/>
      <c r="D17" s="176" t="s">
        <v>454</v>
      </c>
      <c r="E17" s="176"/>
      <c r="F17" s="179"/>
      <c r="G17" s="179"/>
      <c r="H17" s="180"/>
      <c r="I17" s="176"/>
      <c r="J17" s="176"/>
      <c r="K17" s="176"/>
      <c r="L17" s="176"/>
      <c r="M17" s="179"/>
      <c r="N17" s="179"/>
      <c r="O17" s="180"/>
      <c r="P17" s="176"/>
      <c r="Q17" s="176"/>
      <c r="R17" s="176"/>
      <c r="S17" s="176"/>
      <c r="T17" s="176"/>
      <c r="U17" s="176"/>
      <c r="V17" s="1"/>
      <c r="X17" s="1"/>
    </row>
    <row r="18" spans="2:24" ht="15" x14ac:dyDescent="0.25">
      <c r="B18" s="181" t="s">
        <v>3</v>
      </c>
      <c r="C18" s="176"/>
      <c r="D18" s="182" t="s">
        <v>455</v>
      </c>
      <c r="E18" s="176"/>
      <c r="F18" s="179"/>
      <c r="G18" s="179"/>
      <c r="H18" s="180"/>
      <c r="I18" s="176"/>
      <c r="J18" s="176"/>
      <c r="K18" s="176"/>
      <c r="L18" s="176"/>
      <c r="M18" s="179"/>
      <c r="N18" s="179"/>
      <c r="O18" s="180"/>
      <c r="P18" s="176"/>
      <c r="Q18" s="176"/>
      <c r="R18" s="176"/>
      <c r="S18" s="176"/>
      <c r="T18" s="176"/>
      <c r="U18" s="176"/>
      <c r="V18" s="1"/>
      <c r="X18" s="1"/>
    </row>
    <row r="19" spans="2:24" ht="27" customHeight="1" x14ac:dyDescent="0.25">
      <c r="B19" s="176"/>
      <c r="C19" s="176"/>
      <c r="D19" s="176"/>
      <c r="E19" s="176"/>
      <c r="F19" s="176"/>
      <c r="G19" s="176"/>
      <c r="H19" s="183"/>
      <c r="I19" s="184"/>
      <c r="J19" s="184"/>
      <c r="K19" s="176"/>
      <c r="L19" s="176"/>
      <c r="M19" s="176"/>
      <c r="N19" s="176"/>
      <c r="O19" s="183"/>
      <c r="P19" s="183"/>
      <c r="Q19" s="176"/>
      <c r="R19" s="176"/>
      <c r="S19" s="176"/>
      <c r="T19" s="176"/>
      <c r="U19" s="185"/>
    </row>
    <row r="20" spans="2:24" ht="15" x14ac:dyDescent="0.25">
      <c r="B20" s="44" t="s">
        <v>380</v>
      </c>
      <c r="C20" s="186" t="s">
        <v>456</v>
      </c>
      <c r="D20" s="176"/>
      <c r="E20" s="176"/>
      <c r="F20" s="176"/>
      <c r="G20" s="176"/>
      <c r="H20" s="183"/>
      <c r="I20" s="184"/>
      <c r="J20" s="184"/>
      <c r="K20" s="176"/>
      <c r="L20" s="176"/>
      <c r="M20" s="176"/>
      <c r="N20" s="176"/>
      <c r="O20" s="183"/>
      <c r="P20" s="183"/>
      <c r="Q20" s="176"/>
      <c r="R20" s="176"/>
      <c r="S20" s="176"/>
      <c r="T20" s="176"/>
      <c r="U20" s="185"/>
    </row>
    <row r="25" spans="2:24" s="100" customFormat="1" x14ac:dyDescent="0.25">
      <c r="I25" s="101"/>
      <c r="J25" s="101"/>
    </row>
  </sheetData>
  <mergeCells count="33">
    <mergeCell ref="H7:H8"/>
    <mergeCell ref="B1:U1"/>
    <mergeCell ref="B2:U2"/>
    <mergeCell ref="E4:P4"/>
    <mergeCell ref="Q4:R4"/>
    <mergeCell ref="S4:U4"/>
    <mergeCell ref="E5:U5"/>
    <mergeCell ref="B7:B8"/>
    <mergeCell ref="C7:C8"/>
    <mergeCell ref="D7:D8"/>
    <mergeCell ref="E7:E8"/>
    <mergeCell ref="F7:G7"/>
    <mergeCell ref="J7:K7"/>
    <mergeCell ref="L7:L8"/>
    <mergeCell ref="M7:N7"/>
    <mergeCell ref="O7:O8"/>
    <mergeCell ref="P7:P8"/>
    <mergeCell ref="F16:G16"/>
    <mergeCell ref="M16:N16"/>
    <mergeCell ref="X7:Y7"/>
    <mergeCell ref="F13:G13"/>
    <mergeCell ref="M13:N13"/>
    <mergeCell ref="F14:G14"/>
    <mergeCell ref="M14:N14"/>
    <mergeCell ref="F15:G15"/>
    <mergeCell ref="M15:N15"/>
    <mergeCell ref="Q7:Q8"/>
    <mergeCell ref="R7:R8"/>
    <mergeCell ref="S7:S8"/>
    <mergeCell ref="T7:T8"/>
    <mergeCell ref="U7:U8"/>
    <mergeCell ref="V7:W7"/>
    <mergeCell ref="I7:I8"/>
  </mergeCells>
  <conditionalFormatting sqref="F19:F1048576 E3:F3 M3:N3 E6:F6 E13:E1048576 M13:N1048576 M6:N6 M9:N11 F7:G12">
    <cfRule type="colorScale" priority="23">
      <colorScale>
        <cfvo type="num" val="1"/>
        <cfvo type="num" val="3"/>
        <cfvo type="num" val="5"/>
        <color theme="6" tint="-0.499984740745262"/>
        <color rgb="FFFFFF00"/>
        <color rgb="FFC00000"/>
      </colorScale>
    </cfRule>
  </conditionalFormatting>
  <conditionalFormatting sqref="M12:N12">
    <cfRule type="colorScale" priority="22">
      <colorScale>
        <cfvo type="num" val="1"/>
        <cfvo type="num" val="3"/>
        <cfvo type="num" val="5"/>
        <color theme="6" tint="-0.499984740745262"/>
        <color rgb="FFFFFF00"/>
        <color rgb="FFC00000"/>
      </colorScale>
    </cfRule>
  </conditionalFormatting>
  <conditionalFormatting sqref="H12">
    <cfRule type="cellIs" dxfId="499" priority="21" operator="equal">
      <formula>"BAJA"</formula>
    </cfRule>
  </conditionalFormatting>
  <conditionalFormatting sqref="H12">
    <cfRule type="cellIs" dxfId="498" priority="18" operator="equal">
      <formula>"EXTREMA"</formula>
    </cfRule>
    <cfRule type="cellIs" dxfId="497" priority="19" operator="equal">
      <formula>"ALTA"</formula>
    </cfRule>
    <cfRule type="cellIs" dxfId="496" priority="20" operator="equal">
      <formula>"MODERADA"</formula>
    </cfRule>
  </conditionalFormatting>
  <conditionalFormatting sqref="H9">
    <cfRule type="cellIs" dxfId="495" priority="14" operator="equal">
      <formula>"EXTREMA"</formula>
    </cfRule>
    <cfRule type="cellIs" dxfId="494" priority="15" operator="equal">
      <formula>"ALTA"</formula>
    </cfRule>
    <cfRule type="cellIs" dxfId="493" priority="16" operator="equal">
      <formula>"MODERADA"</formula>
    </cfRule>
    <cfRule type="cellIs" dxfId="492" priority="17" operator="equal">
      <formula>"BAJA"</formula>
    </cfRule>
  </conditionalFormatting>
  <conditionalFormatting sqref="H10:H11">
    <cfRule type="cellIs" dxfId="491" priority="10" operator="equal">
      <formula>"EXTREMA"</formula>
    </cfRule>
    <cfRule type="cellIs" dxfId="490" priority="11" operator="equal">
      <formula>"ALTA"</formula>
    </cfRule>
    <cfRule type="cellIs" dxfId="489" priority="12" operator="equal">
      <formula>"MODERADA"</formula>
    </cfRule>
    <cfRule type="cellIs" dxfId="488" priority="13" operator="equal">
      <formula>"BAJA"</formula>
    </cfRule>
  </conditionalFormatting>
  <conditionalFormatting sqref="O9:O11">
    <cfRule type="cellIs" dxfId="487" priority="6" operator="equal">
      <formula>"EXTREMA"</formula>
    </cfRule>
    <cfRule type="cellIs" dxfId="486" priority="7" operator="equal">
      <formula>"ALTA"</formula>
    </cfRule>
    <cfRule type="cellIs" dxfId="485" priority="8" operator="equal">
      <formula>"MODERADA"</formula>
    </cfRule>
    <cfRule type="cellIs" dxfId="484" priority="9" operator="equal">
      <formula>"BAJA"</formula>
    </cfRule>
  </conditionalFormatting>
  <conditionalFormatting sqref="O7:O8">
    <cfRule type="cellIs" dxfId="483" priority="5" operator="equal">
      <formula>"BAJA"</formula>
    </cfRule>
  </conditionalFormatting>
  <conditionalFormatting sqref="O7:O8">
    <cfRule type="cellIs" dxfId="482" priority="2" operator="equal">
      <formula>"EXTREMA"</formula>
    </cfRule>
    <cfRule type="cellIs" dxfId="481" priority="3" operator="equal">
      <formula>"ALTA"</formula>
    </cfRule>
    <cfRule type="cellIs" dxfId="480" priority="4" operator="equal">
      <formula>"MODERADA"</formula>
    </cfRule>
  </conditionalFormatting>
  <conditionalFormatting sqref="M7:N8">
    <cfRule type="colorScale" priority="1">
      <colorScale>
        <cfvo type="num" val="1"/>
        <cfvo type="num" val="3"/>
        <cfvo type="num" val="5"/>
        <color theme="6" tint="-0.499984740745262"/>
        <color rgb="FFFFFF00"/>
        <color rgb="FFC00000"/>
      </colorScale>
    </cfRule>
  </conditionalFormatting>
  <printOptions horizontalCentered="1"/>
  <pageMargins left="0.19685039370078741" right="0.19685039370078741" top="0.55118110236220474" bottom="0.19685039370078741" header="0.31496062992125984" footer="0.15748031496062992"/>
  <pageSetup paperSize="258" scale="33" fitToHeight="0" orientation="landscape" r:id="rId1"/>
  <colBreaks count="1" manualBreakCount="1">
    <brk id="25" max="19" man="1"/>
  </colBreaks>
  <drawing r:id="rId2"/>
  <extLst>
    <ext xmlns:x14="http://schemas.microsoft.com/office/spreadsheetml/2009/9/main" uri="{CCE6A557-97BC-4b89-ADB6-D9C93CAAB3DF}">
      <x14:dataValidations xmlns:xm="http://schemas.microsoft.com/office/excel/2006/main" count="3">
        <x14:dataValidation type="list" showInputMessage="1" showErrorMessage="1">
          <x14:formula1>
            <xm:f>'D:\CONTROL INTERNO\DOCUMENTOS 2021\4. MAPA DE RIESGOS Y SEGUIMIENTOS\0. Actualizacion y suscripcion 2021\[1. Mapa de Riesgos proceso misionales-Area tecnica 2021.xlsx]Listas'!#REF!</xm:f>
          </x14:formula1>
          <xm:sqref>E9:E12</xm:sqref>
        </x14:dataValidation>
        <x14:dataValidation type="list" showInputMessage="1" showErrorMessage="1">
          <x14:formula1>
            <xm:f>'D:\CONTROL INTERNO\DOCUMENTOS 2021\4. MAPA DE RIESGOS Y SEGUIMIENTOS\0. Actualizacion y suscripcion 2021\[1. Mapa de Riesgos proceso misionales-Area tecnica 2021.xlsx]Listas'!#REF!</xm:f>
          </x14:formula1>
          <xm:sqref>K9:K11</xm:sqref>
        </x14:dataValidation>
        <x14:dataValidation type="list" showInputMessage="1" showErrorMessage="1">
          <x14:formula1>
            <xm:f>'D:\CONTROL INTERNO\DOCUMENTOS 2021\4. MAPA DE RIESGOS Y SEGUIMIENTOS\0. Actualizacion y suscripcion 2021\[1. Mapa de Riesgos proceso misionales-Area tecnica 2021.xlsx]Listas'!#REF!</xm:f>
          </x14:formula1>
          <xm:sqref>J9:J11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autoPageBreaks="0"/>
  </sheetPr>
  <dimension ref="A1:Y27"/>
  <sheetViews>
    <sheetView showGridLines="0" view="pageBreakPreview" zoomScale="60" zoomScaleNormal="70" workbookViewId="0">
      <selection activeCell="F10" sqref="F10"/>
    </sheetView>
  </sheetViews>
  <sheetFormatPr baseColWidth="10" defaultColWidth="11.42578125" defaultRowHeight="12" x14ac:dyDescent="0.2"/>
  <cols>
    <col min="1" max="1" width="4.7109375" style="1" customWidth="1"/>
    <col min="2" max="2" width="30.85546875" style="1" customWidth="1"/>
    <col min="3" max="4" width="29" style="1" customWidth="1"/>
    <col min="5" max="7" width="6.7109375" style="1" customWidth="1"/>
    <col min="8" max="8" width="6.7109375" style="3" customWidth="1"/>
    <col min="9" max="9" width="24.28515625" style="4" customWidth="1"/>
    <col min="10" max="10" width="6.7109375" style="4" customWidth="1"/>
    <col min="11" max="14" width="6.7109375" style="1" customWidth="1"/>
    <col min="15" max="16" width="6.7109375" style="3" customWidth="1"/>
    <col min="17" max="17" width="23" style="1" customWidth="1"/>
    <col min="18" max="18" width="6.7109375" style="1" customWidth="1"/>
    <col min="19" max="19" width="22.7109375" style="1" customWidth="1"/>
    <col min="20" max="20" width="21" style="1" customWidth="1"/>
    <col min="21" max="21" width="16.7109375" style="2" customWidth="1"/>
    <col min="22" max="22" width="12" style="2" hidden="1" customWidth="1"/>
    <col min="23" max="23" width="46.140625" style="1" hidden="1" customWidth="1"/>
    <col min="24" max="24" width="12" style="2" hidden="1" customWidth="1"/>
    <col min="25" max="25" width="22.42578125" style="1" hidden="1" customWidth="1"/>
    <col min="26" max="26" width="11.42578125" style="1" customWidth="1"/>
    <col min="27" max="16384" width="11.42578125" style="1"/>
  </cols>
  <sheetData>
    <row r="1" spans="1:25" ht="21" x14ac:dyDescent="0.35">
      <c r="B1" s="226" t="s">
        <v>335</v>
      </c>
      <c r="C1" s="226"/>
      <c r="D1" s="226"/>
      <c r="E1" s="226"/>
      <c r="F1" s="226"/>
      <c r="G1" s="226"/>
      <c r="H1" s="226"/>
      <c r="I1" s="226"/>
      <c r="J1" s="226"/>
      <c r="K1" s="226"/>
      <c r="L1" s="226"/>
      <c r="M1" s="226"/>
      <c r="N1" s="226"/>
      <c r="O1" s="226"/>
      <c r="P1" s="226"/>
      <c r="Q1" s="226"/>
      <c r="R1" s="226"/>
      <c r="S1" s="226"/>
      <c r="T1" s="226"/>
      <c r="U1" s="226"/>
      <c r="V1" s="135"/>
      <c r="X1" s="135"/>
    </row>
    <row r="2" spans="1:25" ht="21" customHeight="1" x14ac:dyDescent="0.35">
      <c r="B2" s="226" t="s">
        <v>336</v>
      </c>
      <c r="C2" s="226"/>
      <c r="D2" s="226"/>
      <c r="E2" s="226"/>
      <c r="F2" s="226"/>
      <c r="G2" s="226"/>
      <c r="H2" s="226"/>
      <c r="I2" s="226"/>
      <c r="J2" s="226"/>
      <c r="K2" s="226"/>
      <c r="L2" s="226"/>
      <c r="M2" s="226"/>
      <c r="N2" s="226"/>
      <c r="O2" s="226"/>
      <c r="P2" s="226"/>
      <c r="Q2" s="226"/>
      <c r="R2" s="226"/>
      <c r="S2" s="226"/>
      <c r="T2" s="226"/>
      <c r="U2" s="226"/>
      <c r="V2" s="135"/>
      <c r="X2" s="135"/>
    </row>
    <row r="3" spans="1:25" ht="21" x14ac:dyDescent="0.35">
      <c r="D3" s="48"/>
      <c r="E3" s="48"/>
      <c r="F3" s="48"/>
      <c r="G3" s="48"/>
      <c r="H3" s="49"/>
      <c r="I3" s="48"/>
      <c r="J3" s="48"/>
      <c r="K3" s="48"/>
      <c r="L3" s="48"/>
    </row>
    <row r="4" spans="1:25" s="19" customFormat="1" ht="42" customHeight="1" x14ac:dyDescent="0.25">
      <c r="A4" s="45"/>
      <c r="D4" s="129" t="s">
        <v>68</v>
      </c>
      <c r="E4" s="227" t="s">
        <v>457</v>
      </c>
      <c r="F4" s="227"/>
      <c r="G4" s="227"/>
      <c r="H4" s="227"/>
      <c r="I4" s="227"/>
      <c r="J4" s="227"/>
      <c r="K4" s="227"/>
      <c r="L4" s="227"/>
      <c r="M4" s="227"/>
      <c r="N4" s="227"/>
      <c r="O4" s="227"/>
      <c r="P4" s="227"/>
      <c r="Q4" s="228" t="s">
        <v>66</v>
      </c>
      <c r="R4" s="228"/>
      <c r="S4" s="229">
        <v>2021</v>
      </c>
      <c r="T4" s="229"/>
      <c r="U4" s="229"/>
      <c r="V4" s="47"/>
      <c r="X4" s="47"/>
    </row>
    <row r="5" spans="1:25" s="19" customFormat="1" ht="42" customHeight="1" x14ac:dyDescent="0.25">
      <c r="A5" s="45"/>
      <c r="D5" s="129" t="s">
        <v>338</v>
      </c>
      <c r="E5" s="303" t="s">
        <v>458</v>
      </c>
      <c r="F5" s="303"/>
      <c r="G5" s="303"/>
      <c r="H5" s="303"/>
      <c r="I5" s="303"/>
      <c r="J5" s="303"/>
      <c r="K5" s="303"/>
      <c r="L5" s="303"/>
      <c r="M5" s="303"/>
      <c r="N5" s="303"/>
      <c r="O5" s="303"/>
      <c r="P5" s="303"/>
      <c r="Q5" s="303"/>
      <c r="R5" s="303"/>
      <c r="S5" s="303"/>
      <c r="T5" s="303"/>
      <c r="U5" s="303"/>
      <c r="V5" s="168"/>
      <c r="X5" s="168"/>
    </row>
    <row r="6" spans="1:25" s="19" customFormat="1" ht="15" x14ac:dyDescent="0.25">
      <c r="A6" s="45"/>
      <c r="B6" s="44"/>
      <c r="C6" s="44"/>
      <c r="H6" s="42"/>
      <c r="I6" s="43"/>
      <c r="J6" s="43"/>
      <c r="O6" s="42"/>
      <c r="P6" s="42"/>
      <c r="U6" s="42"/>
      <c r="V6" s="42"/>
      <c r="X6" s="42"/>
    </row>
    <row r="7" spans="1:25" s="33" customFormat="1" ht="48.75" customHeight="1" x14ac:dyDescent="0.25">
      <c r="A7" s="41"/>
      <c r="B7" s="231" t="s">
        <v>63</v>
      </c>
      <c r="C7" s="231" t="s">
        <v>62</v>
      </c>
      <c r="D7" s="231" t="s">
        <v>60</v>
      </c>
      <c r="E7" s="232" t="s">
        <v>59</v>
      </c>
      <c r="F7" s="231" t="s">
        <v>58</v>
      </c>
      <c r="G7" s="231"/>
      <c r="H7" s="241" t="s">
        <v>53</v>
      </c>
      <c r="I7" s="235" t="s">
        <v>57</v>
      </c>
      <c r="J7" s="237" t="s">
        <v>56</v>
      </c>
      <c r="K7" s="238"/>
      <c r="L7" s="239" t="s">
        <v>55</v>
      </c>
      <c r="M7" s="231" t="s">
        <v>54</v>
      </c>
      <c r="N7" s="231"/>
      <c r="O7" s="241" t="s">
        <v>53</v>
      </c>
      <c r="P7" s="232" t="s">
        <v>52</v>
      </c>
      <c r="Q7" s="231" t="s">
        <v>51</v>
      </c>
      <c r="R7" s="281" t="s">
        <v>50</v>
      </c>
      <c r="S7" s="231" t="s">
        <v>49</v>
      </c>
      <c r="T7" s="235" t="s">
        <v>48</v>
      </c>
      <c r="U7" s="231" t="s">
        <v>47</v>
      </c>
      <c r="V7" s="301" t="s">
        <v>436</v>
      </c>
      <c r="W7" s="302"/>
      <c r="X7" s="233"/>
      <c r="Y7" s="234"/>
    </row>
    <row r="8" spans="1:25" s="33" customFormat="1" ht="86.25" customHeight="1" x14ac:dyDescent="0.25">
      <c r="A8" s="41"/>
      <c r="B8" s="231"/>
      <c r="C8" s="231"/>
      <c r="D8" s="231"/>
      <c r="E8" s="232"/>
      <c r="F8" s="137" t="s">
        <v>44</v>
      </c>
      <c r="G8" s="137" t="s">
        <v>43</v>
      </c>
      <c r="H8" s="242"/>
      <c r="I8" s="236"/>
      <c r="J8" s="136" t="s">
        <v>46</v>
      </c>
      <c r="K8" s="37" t="s">
        <v>45</v>
      </c>
      <c r="L8" s="240"/>
      <c r="M8" s="35" t="s">
        <v>44</v>
      </c>
      <c r="N8" s="35" t="s">
        <v>43</v>
      </c>
      <c r="O8" s="242"/>
      <c r="P8" s="232"/>
      <c r="Q8" s="231"/>
      <c r="R8" s="281"/>
      <c r="S8" s="231"/>
      <c r="T8" s="236"/>
      <c r="U8" s="231"/>
      <c r="V8" s="34" t="s">
        <v>437</v>
      </c>
      <c r="W8" s="34" t="s">
        <v>41</v>
      </c>
      <c r="X8" s="34"/>
      <c r="Y8" s="34"/>
    </row>
    <row r="9" spans="1:25" s="19" customFormat="1" ht="215.25" customHeight="1" x14ac:dyDescent="0.25">
      <c r="A9" s="29">
        <v>1</v>
      </c>
      <c r="B9" s="139" t="s">
        <v>459</v>
      </c>
      <c r="C9" s="139" t="s">
        <v>460</v>
      </c>
      <c r="D9" s="139" t="s">
        <v>461</v>
      </c>
      <c r="E9" s="141" t="s">
        <v>242</v>
      </c>
      <c r="F9" s="142">
        <v>4</v>
      </c>
      <c r="G9" s="142">
        <v>4</v>
      </c>
      <c r="H9" s="143" t="str">
        <f>INDEX([4]Listas!$L$4:$P$8,F9,G9)</f>
        <v>EXTREMA</v>
      </c>
      <c r="I9" s="144" t="s">
        <v>462</v>
      </c>
      <c r="J9" s="141" t="s">
        <v>13</v>
      </c>
      <c r="K9" s="145" t="str">
        <f>IF('[4]Evaluación de Controles'!F6="X","Probabilidad",IF('[4]Evaluación de Controles'!H6="X","Impacto",))</f>
        <v>Probabilidad</v>
      </c>
      <c r="L9" s="142">
        <f>+'[4]Evaluación de Controles'!X6</f>
        <v>65</v>
      </c>
      <c r="M9" s="142">
        <f>IF('[4]Evaluación de Controles'!F6="X",IF(L9&gt;75,IF(F9&gt;2,F9-2,IF(F9&gt;1,F9-1,F9)),IF(L9&gt;50,IF(F9&gt;1,F9-1,F9),F9)),F9)</f>
        <v>3</v>
      </c>
      <c r="N9" s="142">
        <f>IF('[4]Evaluación de Controles'!H6="X",IF(L9&gt;75,IF(G9&gt;2,G9-2,IF(G9&gt;1,G9-1,G9)),IF(L9&gt;50,IF(G9&gt;1,G9-1,G9),G9)),G9)</f>
        <v>4</v>
      </c>
      <c r="O9" s="143" t="str">
        <f>INDEX([4]Listas!$L$4:$P$8,M9,N9)</f>
        <v>EXTREMA</v>
      </c>
      <c r="P9" s="141" t="s">
        <v>98</v>
      </c>
      <c r="Q9" s="187" t="s">
        <v>463</v>
      </c>
      <c r="R9" s="141" t="s">
        <v>162</v>
      </c>
      <c r="S9" s="139" t="s">
        <v>464</v>
      </c>
      <c r="T9" s="139" t="s">
        <v>465</v>
      </c>
      <c r="U9" s="139" t="s">
        <v>466</v>
      </c>
      <c r="V9" s="169"/>
      <c r="W9" s="170"/>
      <c r="X9" s="169"/>
      <c r="Y9" s="170"/>
    </row>
    <row r="10" spans="1:25" s="19" customFormat="1" ht="142.5" customHeight="1" x14ac:dyDescent="0.25">
      <c r="A10" s="29">
        <v>2</v>
      </c>
      <c r="B10" s="139" t="s">
        <v>467</v>
      </c>
      <c r="C10" s="139" t="s">
        <v>468</v>
      </c>
      <c r="D10" s="139" t="s">
        <v>469</v>
      </c>
      <c r="E10" s="141" t="s">
        <v>242</v>
      </c>
      <c r="F10" s="142">
        <v>1</v>
      </c>
      <c r="G10" s="142">
        <v>5</v>
      </c>
      <c r="H10" s="143" t="str">
        <f>INDEX([4]Listas!$L$4:$P$8,F10,G10)</f>
        <v>ALTA</v>
      </c>
      <c r="I10" s="139" t="s">
        <v>470</v>
      </c>
      <c r="J10" s="141" t="s">
        <v>13</v>
      </c>
      <c r="K10" s="145" t="str">
        <f>IF('[4]Evaluación de Controles'!F7="X","Probabilidad",IF('[4]Evaluación de Controles'!H7="X","Impacto",))</f>
        <v>Probabilidad</v>
      </c>
      <c r="L10" s="142">
        <f>'[4]Evaluación de Controles'!X7</f>
        <v>65</v>
      </c>
      <c r="M10" s="142">
        <f>IF('[4]Evaluación de Controles'!F7="X",IF(L10&gt;75,IF(F10&gt;2,F10-2,IF(F10&gt;1,F10-1,F10)),IF(L10&gt;50,IF(F10&gt;1,F10-1,F10),F10)),F10)</f>
        <v>1</v>
      </c>
      <c r="N10" s="142">
        <f>IF('[4]Evaluación de Controles'!H7="X",IF(L10&gt;75,IF(G10&gt;2,G10-2,IF(G10&gt;1,G10-1,G10)),IF(L10&gt;50,IF(G10&gt;1,G10-1,G10),G10)),G10)</f>
        <v>5</v>
      </c>
      <c r="O10" s="143" t="str">
        <f>INDEX([4]Listas!$L$4:$P$8,M10,N10)</f>
        <v>ALTA</v>
      </c>
      <c r="P10" s="141" t="s">
        <v>144</v>
      </c>
      <c r="Q10" s="144" t="s">
        <v>471</v>
      </c>
      <c r="R10" s="141" t="s">
        <v>162</v>
      </c>
      <c r="S10" s="139" t="s">
        <v>464</v>
      </c>
      <c r="T10" s="139" t="s">
        <v>472</v>
      </c>
      <c r="U10" s="139" t="s">
        <v>473</v>
      </c>
      <c r="V10" s="169"/>
      <c r="W10" s="170"/>
      <c r="X10" s="169"/>
      <c r="Y10" s="170"/>
    </row>
    <row r="11" spans="1:25" s="19" customFormat="1" ht="76.5" hidden="1" customHeight="1" x14ac:dyDescent="0.25">
      <c r="A11" s="29"/>
      <c r="B11" s="22"/>
      <c r="C11" s="28"/>
      <c r="D11" s="22"/>
      <c r="E11" s="23"/>
      <c r="F11" s="22"/>
      <c r="G11" s="22"/>
      <c r="H11" s="26"/>
      <c r="I11" s="27"/>
      <c r="J11" s="151"/>
      <c r="K11" s="152"/>
      <c r="L11" s="22"/>
      <c r="M11" s="22"/>
      <c r="N11" s="22"/>
      <c r="O11" s="26"/>
      <c r="P11" s="153"/>
      <c r="Q11" s="24"/>
      <c r="R11" s="23"/>
      <c r="S11" s="22"/>
      <c r="T11" s="22"/>
      <c r="U11" s="22"/>
      <c r="V11" s="171"/>
      <c r="W11" s="81"/>
      <c r="X11" s="171"/>
      <c r="Y11" s="81"/>
    </row>
    <row r="12" spans="1:25" s="19" customFormat="1" ht="70.5" hidden="1" customHeight="1" x14ac:dyDescent="0.25">
      <c r="A12" s="29"/>
      <c r="B12" s="22"/>
      <c r="C12" s="28"/>
      <c r="D12" s="22"/>
      <c r="E12" s="23"/>
      <c r="F12" s="22"/>
      <c r="G12" s="22"/>
      <c r="H12" s="26"/>
      <c r="I12" s="27"/>
      <c r="J12" s="151"/>
      <c r="K12" s="152"/>
      <c r="L12" s="22"/>
      <c r="M12" s="22"/>
      <c r="N12" s="22"/>
      <c r="O12" s="26"/>
      <c r="P12" s="153"/>
      <c r="Q12" s="24"/>
      <c r="R12" s="23"/>
      <c r="S12" s="22"/>
      <c r="T12" s="22"/>
      <c r="U12" s="22"/>
      <c r="V12" s="171"/>
      <c r="W12" s="81"/>
      <c r="X12" s="171"/>
      <c r="Y12" s="81"/>
    </row>
    <row r="13" spans="1:25" s="19" customFormat="1" ht="16.5" customHeight="1" x14ac:dyDescent="0.25">
      <c r="A13" s="29"/>
      <c r="B13" s="57"/>
      <c r="C13" s="84"/>
      <c r="D13" s="57"/>
      <c r="E13" s="87"/>
      <c r="F13" s="57"/>
      <c r="G13" s="57"/>
      <c r="H13" s="88"/>
      <c r="I13" s="89"/>
      <c r="J13" s="188"/>
      <c r="K13" s="189"/>
      <c r="L13" s="57"/>
      <c r="M13" s="57"/>
      <c r="N13" s="57"/>
      <c r="O13" s="88"/>
      <c r="P13" s="190"/>
      <c r="Q13" s="91"/>
      <c r="R13" s="87"/>
      <c r="S13" s="57"/>
      <c r="T13" s="57"/>
      <c r="U13" s="57"/>
      <c r="V13" s="171"/>
      <c r="W13" s="81"/>
      <c r="X13" s="171"/>
      <c r="Y13" s="81"/>
    </row>
    <row r="14" spans="1:25" x14ac:dyDescent="0.2">
      <c r="F14" s="256" t="s">
        <v>6</v>
      </c>
      <c r="G14" s="256"/>
      <c r="H14" s="10">
        <f>COUNTIF(H9:H10,"BAJA")</f>
        <v>0</v>
      </c>
      <c r="I14" s="1"/>
      <c r="J14" s="1"/>
      <c r="M14" s="256" t="s">
        <v>6</v>
      </c>
      <c r="N14" s="256"/>
      <c r="O14" s="10">
        <f>COUNTIF(O9:O10,"BAJA")</f>
        <v>0</v>
      </c>
      <c r="P14" s="1"/>
      <c r="U14" s="1"/>
      <c r="V14" s="1"/>
      <c r="X14" s="1"/>
    </row>
    <row r="15" spans="1:25" x14ac:dyDescent="0.2">
      <c r="F15" s="256" t="s">
        <v>5</v>
      </c>
      <c r="G15" s="256"/>
      <c r="H15" s="10">
        <f>COUNTIF(H9:H10,"MODERADA")</f>
        <v>0</v>
      </c>
      <c r="I15" s="1"/>
      <c r="J15" s="1"/>
      <c r="M15" s="256" t="s">
        <v>5</v>
      </c>
      <c r="N15" s="256"/>
      <c r="O15" s="10">
        <f>COUNTIF(O9:O10,"MODERADA")</f>
        <v>0</v>
      </c>
      <c r="P15" s="1"/>
      <c r="U15" s="1"/>
      <c r="V15" s="1"/>
      <c r="X15" s="1"/>
    </row>
    <row r="16" spans="1:25" x14ac:dyDescent="0.2">
      <c r="B16" s="7"/>
      <c r="C16" s="7"/>
      <c r="D16" s="7"/>
      <c r="F16" s="256" t="s">
        <v>4</v>
      </c>
      <c r="G16" s="256"/>
      <c r="H16" s="10">
        <f>COUNTIF(H9:H10,"ALTA")</f>
        <v>1</v>
      </c>
      <c r="I16" s="1"/>
      <c r="J16" s="1"/>
      <c r="M16" s="256" t="s">
        <v>4</v>
      </c>
      <c r="N16" s="256"/>
      <c r="O16" s="10">
        <f>COUNTIF(O9:O10,"ALTA")</f>
        <v>1</v>
      </c>
      <c r="P16" s="1"/>
      <c r="U16" s="1"/>
      <c r="V16" s="1"/>
      <c r="X16" s="1"/>
    </row>
    <row r="17" spans="2:25" x14ac:dyDescent="0.2">
      <c r="F17" s="256" t="s">
        <v>1</v>
      </c>
      <c r="G17" s="256"/>
      <c r="H17" s="10">
        <f>COUNTIF(H9:H10,"EXTREMA")</f>
        <v>1</v>
      </c>
      <c r="I17" s="1"/>
      <c r="J17" s="1"/>
      <c r="M17" s="256" t="s">
        <v>1</v>
      </c>
      <c r="N17" s="256"/>
      <c r="O17" s="10">
        <f>COUNTIF(O9:O10,"EXTREMA")</f>
        <v>1</v>
      </c>
      <c r="P17" s="1"/>
      <c r="U17" s="1"/>
      <c r="V17" s="1"/>
      <c r="X17" s="1"/>
    </row>
    <row r="18" spans="2:25" x14ac:dyDescent="0.2">
      <c r="H18" s="1"/>
      <c r="I18" s="1"/>
      <c r="J18" s="1"/>
      <c r="O18" s="1"/>
      <c r="P18" s="1"/>
      <c r="U18" s="1"/>
      <c r="V18" s="1"/>
      <c r="X18" s="1"/>
    </row>
    <row r="19" spans="2:25" x14ac:dyDescent="0.2">
      <c r="B19" s="1" t="s">
        <v>454</v>
      </c>
      <c r="D19" s="1" t="s">
        <v>474</v>
      </c>
      <c r="H19" s="1"/>
      <c r="I19" s="1"/>
      <c r="J19" s="1"/>
      <c r="O19" s="1"/>
      <c r="P19" s="1"/>
      <c r="U19" s="1"/>
      <c r="V19" s="1"/>
      <c r="X19" s="1"/>
    </row>
    <row r="20" spans="2:25" ht="15.75" x14ac:dyDescent="0.2">
      <c r="B20" s="13" t="s">
        <v>3</v>
      </c>
      <c r="D20" s="13" t="s">
        <v>2</v>
      </c>
      <c r="H20" s="1"/>
      <c r="I20" s="1"/>
      <c r="J20" s="1"/>
      <c r="O20" s="1"/>
      <c r="P20" s="1"/>
      <c r="U20" s="1"/>
      <c r="V20" s="1"/>
      <c r="X20" s="1"/>
    </row>
    <row r="22" spans="2:25" ht="15.75" x14ac:dyDescent="0.2">
      <c r="B22" s="6" t="s">
        <v>380</v>
      </c>
      <c r="C22" s="5" t="s">
        <v>456</v>
      </c>
    </row>
    <row r="27" spans="2:25" x14ac:dyDescent="0.2">
      <c r="V27" s="100"/>
      <c r="W27" s="100"/>
      <c r="X27" s="100"/>
      <c r="Y27" s="100"/>
    </row>
  </sheetData>
  <mergeCells count="33">
    <mergeCell ref="H7:H8"/>
    <mergeCell ref="B1:U1"/>
    <mergeCell ref="B2:U2"/>
    <mergeCell ref="E4:P4"/>
    <mergeCell ref="Q4:R4"/>
    <mergeCell ref="S4:U4"/>
    <mergeCell ref="E5:U5"/>
    <mergeCell ref="B7:B8"/>
    <mergeCell ref="C7:C8"/>
    <mergeCell ref="D7:D8"/>
    <mergeCell ref="E7:E8"/>
    <mergeCell ref="F7:G7"/>
    <mergeCell ref="J7:K7"/>
    <mergeCell ref="L7:L8"/>
    <mergeCell ref="M7:N7"/>
    <mergeCell ref="O7:O8"/>
    <mergeCell ref="P7:P8"/>
    <mergeCell ref="F17:G17"/>
    <mergeCell ref="M17:N17"/>
    <mergeCell ref="X7:Y7"/>
    <mergeCell ref="F14:G14"/>
    <mergeCell ref="M14:N14"/>
    <mergeCell ref="F15:G15"/>
    <mergeCell ref="M15:N15"/>
    <mergeCell ref="F16:G16"/>
    <mergeCell ref="M16:N16"/>
    <mergeCell ref="Q7:Q8"/>
    <mergeCell ref="R7:R8"/>
    <mergeCell ref="S7:S8"/>
    <mergeCell ref="T7:T8"/>
    <mergeCell ref="U7:U8"/>
    <mergeCell ref="V7:W7"/>
    <mergeCell ref="I7:I8"/>
  </mergeCells>
  <conditionalFormatting sqref="H3 O3 H6:H8 O6:O8 H14:H1048576 O14:O1048576">
    <cfRule type="cellIs" dxfId="479" priority="14" operator="equal">
      <formula>"BAJA"</formula>
    </cfRule>
  </conditionalFormatting>
  <conditionalFormatting sqref="H3 O3 H6:H8 O6:O8 H14:H1048576 O14:O1048576">
    <cfRule type="cellIs" dxfId="478" priority="11" operator="equal">
      <formula>"EXTREMA"</formula>
    </cfRule>
    <cfRule type="cellIs" dxfId="477" priority="12" operator="equal">
      <formula>"ALTA"</formula>
    </cfRule>
    <cfRule type="cellIs" dxfId="476" priority="13" operator="equal">
      <formula>"MODERADA"</formula>
    </cfRule>
  </conditionalFormatting>
  <conditionalFormatting sqref="E3:F3 M3:N3 E6:F6 F7:G13 M6:N8 E14:F1048576 M14:N1048576">
    <cfRule type="colorScale" priority="10">
      <colorScale>
        <cfvo type="num" val="1"/>
        <cfvo type="num" val="3"/>
        <cfvo type="num" val="5"/>
        <color theme="6" tint="-0.499984740745262"/>
        <color rgb="FFFFFF00"/>
        <color rgb="FFC00000"/>
      </colorScale>
    </cfRule>
  </conditionalFormatting>
  <conditionalFormatting sqref="H9:H13">
    <cfRule type="cellIs" dxfId="475" priority="6" operator="equal">
      <formula>"EXTREMA"</formula>
    </cfRule>
    <cfRule type="cellIs" dxfId="474" priority="7" operator="equal">
      <formula>"ALTA"</formula>
    </cfRule>
    <cfRule type="cellIs" dxfId="473" priority="8" operator="equal">
      <formula>"MODERADA"</formula>
    </cfRule>
    <cfRule type="cellIs" dxfId="472" priority="9" operator="equal">
      <formula>"BAJA"</formula>
    </cfRule>
  </conditionalFormatting>
  <conditionalFormatting sqref="O9:O13">
    <cfRule type="cellIs" dxfId="471" priority="2" operator="equal">
      <formula>"EXTREMA"</formula>
    </cfRule>
    <cfRule type="cellIs" dxfId="470" priority="3" operator="equal">
      <formula>"ALTA"</formula>
    </cfRule>
    <cfRule type="cellIs" dxfId="469" priority="4" operator="equal">
      <formula>"MODERADA"</formula>
    </cfRule>
    <cfRule type="cellIs" dxfId="468" priority="5" operator="equal">
      <formula>"BAJA"</formula>
    </cfRule>
  </conditionalFormatting>
  <conditionalFormatting sqref="M9:N13">
    <cfRule type="colorScale" priority="1">
      <colorScale>
        <cfvo type="num" val="1"/>
        <cfvo type="num" val="3"/>
        <cfvo type="num" val="5"/>
        <color theme="6" tint="-0.499984740745262"/>
        <color rgb="FFFFFF00"/>
        <color rgb="FFC00000"/>
      </colorScale>
    </cfRule>
  </conditionalFormatting>
  <printOptions horizontalCentered="1"/>
  <pageMargins left="0.19685039370078741" right="0.19685039370078741" top="0.55118110236220474" bottom="0.15748031496062992" header="0.31496062992125984" footer="0.15748031496062992"/>
  <pageSetup paperSize="258" scale="38" fitToHeight="0" orientation="landscape" r:id="rId1"/>
  <drawing r:id="rId2"/>
  <extLst>
    <ext xmlns:x14="http://schemas.microsoft.com/office/spreadsheetml/2009/9/main" uri="{CCE6A557-97BC-4b89-ADB6-D9C93CAAB3DF}">
      <x14:dataValidations xmlns:xm="http://schemas.microsoft.com/office/excel/2006/main" count="2">
        <x14:dataValidation type="list" showInputMessage="1" showErrorMessage="1">
          <x14:formula1>
            <xm:f>'D:\CONTROL INTERNO\DOCUMENTOS 2021\4. MAPA DE RIESGOS Y SEGUIMIENTOS\0. Actualizacion y suscripcion 2021\[1. Mapa de Riesgos proceso misionales-Area tecnica 2021.xlsx]Listas'!#REF!</xm:f>
          </x14:formula1>
          <xm:sqref>J9:J13</xm:sqref>
        </x14:dataValidation>
        <x14:dataValidation type="list" showInputMessage="1" showErrorMessage="1">
          <x14:formula1>
            <xm:f>'D:\CONTROL INTERNO\DOCUMENTOS 2021\4. MAPA DE RIESGOS Y SEGUIMIENTOS\0. Actualizacion y suscripcion 2021\[1. Mapa de Riesgos proceso misionales-Area tecnica 2021.xlsx]Listas'!#REF!</xm:f>
          </x14:formula1>
          <xm:sqref>E9:E13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autoPageBreaks="0" fitToPage="1"/>
  </sheetPr>
  <dimension ref="A1:Y25"/>
  <sheetViews>
    <sheetView showGridLines="0" view="pageBreakPreview" zoomScale="60" zoomScaleNormal="70" workbookViewId="0">
      <selection activeCell="I9" sqref="I9"/>
    </sheetView>
  </sheetViews>
  <sheetFormatPr baseColWidth="10" defaultColWidth="11.42578125" defaultRowHeight="12" x14ac:dyDescent="0.2"/>
  <cols>
    <col min="1" max="1" width="4.7109375" style="1" customWidth="1"/>
    <col min="2" max="2" width="47.85546875" style="1" customWidth="1"/>
    <col min="3" max="3" width="23.28515625" style="1" customWidth="1"/>
    <col min="4" max="4" width="23.85546875" style="1" customWidth="1"/>
    <col min="5" max="7" width="6.7109375" style="1" customWidth="1"/>
    <col min="8" max="8" width="6.7109375" style="3" customWidth="1"/>
    <col min="9" max="9" width="25.140625" style="4" customWidth="1"/>
    <col min="10" max="10" width="6.7109375" style="4" customWidth="1"/>
    <col min="11" max="14" width="6.7109375" style="1" customWidth="1"/>
    <col min="15" max="16" width="6.7109375" style="3" customWidth="1"/>
    <col min="17" max="17" width="30.7109375" style="1" customWidth="1"/>
    <col min="18" max="18" width="6.7109375" style="1" customWidth="1"/>
    <col min="19" max="19" width="22" style="1" customWidth="1"/>
    <col min="20" max="20" width="25.5703125" style="1" customWidth="1"/>
    <col min="21" max="21" width="28.42578125" style="2" customWidth="1"/>
    <col min="22" max="22" width="12" style="2" hidden="1" customWidth="1"/>
    <col min="23" max="23" width="49.42578125" style="1" hidden="1" customWidth="1"/>
    <col min="24" max="24" width="12" style="2" hidden="1" customWidth="1"/>
    <col min="25" max="25" width="41.85546875" style="1" hidden="1" customWidth="1"/>
    <col min="26" max="16384" width="11.42578125" style="1"/>
  </cols>
  <sheetData>
    <row r="1" spans="1:25" ht="43.5" customHeight="1" x14ac:dyDescent="0.35">
      <c r="B1" s="226" t="s">
        <v>335</v>
      </c>
      <c r="C1" s="226"/>
      <c r="D1" s="226"/>
      <c r="E1" s="226"/>
      <c r="F1" s="226"/>
      <c r="G1" s="226"/>
      <c r="H1" s="226"/>
      <c r="I1" s="226"/>
      <c r="J1" s="226"/>
      <c r="K1" s="226"/>
      <c r="L1" s="226"/>
      <c r="M1" s="226"/>
      <c r="N1" s="226"/>
      <c r="O1" s="226"/>
      <c r="P1" s="226"/>
      <c r="Q1" s="226"/>
      <c r="R1" s="226"/>
      <c r="S1" s="226"/>
      <c r="T1" s="226"/>
      <c r="U1" s="226"/>
      <c r="V1" s="135"/>
      <c r="X1" s="135"/>
    </row>
    <row r="2" spans="1:25" ht="20.25" customHeight="1" x14ac:dyDescent="0.35">
      <c r="B2" s="226" t="s">
        <v>336</v>
      </c>
      <c r="C2" s="226"/>
      <c r="D2" s="226"/>
      <c r="E2" s="226"/>
      <c r="F2" s="226"/>
      <c r="G2" s="226"/>
      <c r="H2" s="226"/>
      <c r="I2" s="226"/>
      <c r="J2" s="226"/>
      <c r="K2" s="226"/>
      <c r="L2" s="226"/>
      <c r="M2" s="226"/>
      <c r="N2" s="226"/>
      <c r="O2" s="226"/>
      <c r="P2" s="226"/>
      <c r="Q2" s="226"/>
      <c r="R2" s="226"/>
      <c r="S2" s="226"/>
      <c r="T2" s="226"/>
      <c r="U2" s="226"/>
      <c r="V2" s="135"/>
      <c r="X2" s="135"/>
    </row>
    <row r="3" spans="1:25" ht="15" customHeight="1" x14ac:dyDescent="0.35">
      <c r="D3" s="48"/>
      <c r="E3" s="48"/>
      <c r="F3" s="48"/>
      <c r="G3" s="48"/>
      <c r="H3" s="49"/>
      <c r="I3" s="48"/>
      <c r="J3" s="48"/>
      <c r="K3" s="48"/>
      <c r="L3" s="48"/>
    </row>
    <row r="4" spans="1:25" s="19" customFormat="1" ht="45.75" customHeight="1" x14ac:dyDescent="0.25">
      <c r="A4" s="45"/>
      <c r="C4" s="167" t="s">
        <v>68</v>
      </c>
      <c r="D4" s="227" t="s">
        <v>475</v>
      </c>
      <c r="E4" s="227"/>
      <c r="F4" s="227"/>
      <c r="G4" s="227"/>
      <c r="H4" s="227"/>
      <c r="I4" s="227"/>
      <c r="J4" s="227"/>
      <c r="K4" s="227"/>
      <c r="L4" s="227"/>
      <c r="M4" s="227"/>
      <c r="N4" s="227"/>
      <c r="O4" s="227"/>
      <c r="P4" s="227"/>
      <c r="Q4" s="311" t="s">
        <v>66</v>
      </c>
      <c r="R4" s="311"/>
      <c r="S4" s="312">
        <v>2021</v>
      </c>
      <c r="T4" s="312"/>
      <c r="U4" s="312"/>
      <c r="V4" s="47"/>
      <c r="X4" s="47"/>
    </row>
    <row r="5" spans="1:25" s="19" customFormat="1" ht="110.25" customHeight="1" x14ac:dyDescent="0.25">
      <c r="A5" s="45"/>
      <c r="C5" s="167" t="s">
        <v>65</v>
      </c>
      <c r="D5" s="230" t="s">
        <v>476</v>
      </c>
      <c r="E5" s="230"/>
      <c r="F5" s="230"/>
      <c r="G5" s="230"/>
      <c r="H5" s="230"/>
      <c r="I5" s="230"/>
      <c r="J5" s="230"/>
      <c r="K5" s="230"/>
      <c r="L5" s="230"/>
      <c r="M5" s="230"/>
      <c r="N5" s="230"/>
      <c r="O5" s="230"/>
      <c r="P5" s="230"/>
      <c r="Q5" s="230"/>
      <c r="R5" s="230"/>
      <c r="S5" s="230"/>
      <c r="T5" s="230"/>
      <c r="U5" s="230"/>
      <c r="V5" s="168"/>
      <c r="X5" s="168"/>
    </row>
    <row r="6" spans="1:25" s="19" customFormat="1" ht="15" x14ac:dyDescent="0.25">
      <c r="A6" s="45"/>
      <c r="B6" s="44"/>
      <c r="C6" s="44"/>
      <c r="H6" s="42"/>
      <c r="I6" s="43"/>
      <c r="J6" s="43"/>
      <c r="O6" s="42"/>
      <c r="P6" s="42"/>
      <c r="U6" s="42"/>
      <c r="V6" s="42"/>
      <c r="X6" s="42"/>
    </row>
    <row r="7" spans="1:25" s="33" customFormat="1" ht="30" customHeight="1" x14ac:dyDescent="0.25">
      <c r="A7" s="41"/>
      <c r="B7" s="231" t="s">
        <v>63</v>
      </c>
      <c r="C7" s="231" t="s">
        <v>62</v>
      </c>
      <c r="D7" s="231" t="s">
        <v>60</v>
      </c>
      <c r="E7" s="232" t="s">
        <v>59</v>
      </c>
      <c r="F7" s="231" t="s">
        <v>58</v>
      </c>
      <c r="G7" s="231"/>
      <c r="H7" s="241" t="s">
        <v>53</v>
      </c>
      <c r="I7" s="235" t="s">
        <v>57</v>
      </c>
      <c r="J7" s="237" t="s">
        <v>56</v>
      </c>
      <c r="K7" s="238"/>
      <c r="L7" s="239" t="s">
        <v>55</v>
      </c>
      <c r="M7" s="231" t="s">
        <v>54</v>
      </c>
      <c r="N7" s="231"/>
      <c r="O7" s="241" t="s">
        <v>53</v>
      </c>
      <c r="P7" s="232" t="s">
        <v>52</v>
      </c>
      <c r="Q7" s="231" t="s">
        <v>51</v>
      </c>
      <c r="R7" s="281" t="s">
        <v>50</v>
      </c>
      <c r="S7" s="231" t="s">
        <v>184</v>
      </c>
      <c r="T7" s="235" t="s">
        <v>48</v>
      </c>
      <c r="U7" s="231" t="s">
        <v>47</v>
      </c>
      <c r="V7" s="309" t="s">
        <v>436</v>
      </c>
      <c r="W7" s="310"/>
      <c r="X7" s="233"/>
      <c r="Y7" s="234"/>
    </row>
    <row r="8" spans="1:25" s="33" customFormat="1" ht="79.5" customHeight="1" x14ac:dyDescent="0.25">
      <c r="A8" s="41"/>
      <c r="B8" s="231"/>
      <c r="C8" s="231"/>
      <c r="D8" s="231"/>
      <c r="E8" s="232"/>
      <c r="F8" s="137" t="s">
        <v>44</v>
      </c>
      <c r="G8" s="137" t="s">
        <v>43</v>
      </c>
      <c r="H8" s="242"/>
      <c r="I8" s="236"/>
      <c r="J8" s="136" t="s">
        <v>46</v>
      </c>
      <c r="K8" s="37" t="s">
        <v>45</v>
      </c>
      <c r="L8" s="240"/>
      <c r="M8" s="35" t="s">
        <v>44</v>
      </c>
      <c r="N8" s="35" t="s">
        <v>43</v>
      </c>
      <c r="O8" s="242"/>
      <c r="P8" s="232"/>
      <c r="Q8" s="231"/>
      <c r="R8" s="281"/>
      <c r="S8" s="231"/>
      <c r="T8" s="236"/>
      <c r="U8" s="231"/>
      <c r="V8" s="34" t="s">
        <v>437</v>
      </c>
      <c r="W8" s="34" t="s">
        <v>41</v>
      </c>
      <c r="X8" s="34"/>
      <c r="Y8" s="34"/>
    </row>
    <row r="9" spans="1:25" s="19" customFormat="1" ht="180.75" customHeight="1" x14ac:dyDescent="0.25">
      <c r="A9" s="156">
        <v>1</v>
      </c>
      <c r="B9" s="139" t="s">
        <v>477</v>
      </c>
      <c r="C9" s="139" t="s">
        <v>478</v>
      </c>
      <c r="D9" s="139" t="s">
        <v>479</v>
      </c>
      <c r="E9" s="141" t="s">
        <v>242</v>
      </c>
      <c r="F9" s="142">
        <v>3</v>
      </c>
      <c r="G9" s="142">
        <v>4</v>
      </c>
      <c r="H9" s="143" t="str">
        <f>INDEX([4]Listas!$L$4:$P$8,F9,G9)</f>
        <v>EXTREMA</v>
      </c>
      <c r="I9" s="139" t="s">
        <v>480</v>
      </c>
      <c r="J9" s="141" t="s">
        <v>13</v>
      </c>
      <c r="K9" s="145" t="str">
        <f>IF('[4]Evaluación de Controles'!F8="X","Probabilidad",IF('[4]Evaluación de Controles'!H8="X","Impacto",))</f>
        <v>Probabilidad</v>
      </c>
      <c r="L9" s="157">
        <f>+'[4]Evaluación de Controles'!X8</f>
        <v>35</v>
      </c>
      <c r="M9" s="142">
        <f>IF('[4]Evaluación de Controles'!F8="X",IF(L9&gt;75,IF(F9&gt;2,F9-2,IF(F9&gt;1,F9-1,F9)),IF(L9&gt;50,IF(F9&gt;1,F9-1,F9),F9)),F9)</f>
        <v>3</v>
      </c>
      <c r="N9" s="142">
        <f>IF('[4]Evaluación de Controles'!H8="X",IF(L9&gt;75,IF(G9&gt;2,G9-2,IF(G9&gt;1,G9-1,G9)),IF(L9&gt;50,IF(G9&gt;1,G9-1,G9),G9)),G9)</f>
        <v>4</v>
      </c>
      <c r="O9" s="143" t="str">
        <f>INDEX([4]Listas!$L$4:$P$8,M9,N9)</f>
        <v>EXTREMA</v>
      </c>
      <c r="P9" s="141" t="s">
        <v>98</v>
      </c>
      <c r="Q9" s="144" t="s">
        <v>481</v>
      </c>
      <c r="R9" s="141" t="s">
        <v>396</v>
      </c>
      <c r="S9" s="139" t="s">
        <v>482</v>
      </c>
      <c r="T9" s="139" t="s">
        <v>483</v>
      </c>
      <c r="U9" s="139" t="s">
        <v>484</v>
      </c>
      <c r="V9" s="169"/>
      <c r="W9" s="170"/>
      <c r="X9" s="169"/>
      <c r="Y9" s="170"/>
    </row>
    <row r="10" spans="1:25" s="19" customFormat="1" ht="147" customHeight="1" x14ac:dyDescent="0.25">
      <c r="A10" s="156">
        <v>3</v>
      </c>
      <c r="B10" s="191" t="s">
        <v>485</v>
      </c>
      <c r="C10" s="139" t="s">
        <v>486</v>
      </c>
      <c r="D10" s="139" t="s">
        <v>487</v>
      </c>
      <c r="E10" s="141" t="s">
        <v>242</v>
      </c>
      <c r="F10" s="142">
        <v>3</v>
      </c>
      <c r="G10" s="142">
        <v>4</v>
      </c>
      <c r="H10" s="143" t="str">
        <f>INDEX([4]Listas!$L$4:$P$8,F10,G10)</f>
        <v>EXTREMA</v>
      </c>
      <c r="I10" s="139" t="s">
        <v>488</v>
      </c>
      <c r="J10" s="141" t="s">
        <v>13</v>
      </c>
      <c r="K10" s="145" t="str">
        <f>IF('[4]Evaluación de Controles'!F10="X","Probabilidad",IF('[4]Evaluación de Controles'!H10="X","Impacto",))</f>
        <v>Probabilidad</v>
      </c>
      <c r="L10" s="157">
        <f>+'[4]Evaluación de Controles'!X10</f>
        <v>40</v>
      </c>
      <c r="M10" s="142">
        <f>IF('[4]Evaluación de Controles'!F10="X",IF(L10&gt;75,IF(F10&gt;2,F10-2,IF(F10&gt;1,F10-1,F10)),IF(L10&gt;50,IF(F10&gt;1,F10-1,F10),F10)),F10)</f>
        <v>3</v>
      </c>
      <c r="N10" s="142">
        <f>IF('[4]Evaluación de Controles'!H10="X",IF(L10&gt;75,IF(G10&gt;2,G10-2,IF(G10&gt;1,G10-1,G10)),IF(L10&gt;50,IF(G10&gt;1,G10-1,G10),G10)),G10)</f>
        <v>4</v>
      </c>
      <c r="O10" s="143" t="str">
        <f>INDEX([4]Listas!$L$4:$P$8,M10,N10)</f>
        <v>EXTREMA</v>
      </c>
      <c r="P10" s="141" t="s">
        <v>144</v>
      </c>
      <c r="Q10" s="139" t="s">
        <v>489</v>
      </c>
      <c r="R10" s="141" t="s">
        <v>162</v>
      </c>
      <c r="S10" s="142" t="s">
        <v>490</v>
      </c>
      <c r="T10" s="139" t="s">
        <v>491</v>
      </c>
      <c r="U10" s="142" t="s">
        <v>492</v>
      </c>
      <c r="V10" s="169"/>
      <c r="W10" s="170"/>
      <c r="X10" s="169"/>
      <c r="Y10" s="170"/>
    </row>
    <row r="11" spans="1:25" s="19" customFormat="1" ht="126.75" hidden="1" customHeight="1" x14ac:dyDescent="0.25">
      <c r="A11" s="156"/>
      <c r="B11" s="142"/>
      <c r="C11" s="27"/>
      <c r="D11" s="142"/>
      <c r="E11" s="141"/>
      <c r="F11" s="142"/>
      <c r="G11" s="142"/>
      <c r="H11" s="143"/>
      <c r="I11" s="27"/>
      <c r="J11" s="141"/>
      <c r="K11" s="145"/>
      <c r="L11" s="157"/>
      <c r="M11" s="142"/>
      <c r="N11" s="142"/>
      <c r="O11" s="143"/>
      <c r="P11" s="141"/>
      <c r="Q11" s="157"/>
      <c r="R11" s="141"/>
      <c r="S11" s="142"/>
      <c r="T11" s="142"/>
      <c r="U11" s="142"/>
      <c r="V11" s="171"/>
      <c r="W11" s="81"/>
      <c r="X11" s="171"/>
      <c r="Y11" s="81"/>
    </row>
    <row r="12" spans="1:25" ht="110.25" hidden="1" customHeight="1" x14ac:dyDescent="0.25">
      <c r="B12" s="192"/>
      <c r="C12" s="193"/>
      <c r="D12" s="194"/>
      <c r="E12" s="194"/>
      <c r="F12" s="194"/>
      <c r="G12" s="194"/>
      <c r="H12" s="195"/>
      <c r="I12" s="196"/>
      <c r="J12" s="196"/>
      <c r="K12" s="194"/>
      <c r="L12" s="197"/>
      <c r="M12" s="194"/>
      <c r="N12" s="194"/>
      <c r="O12" s="195"/>
      <c r="P12" s="195"/>
      <c r="Q12" s="194"/>
      <c r="R12" s="194"/>
      <c r="S12" s="194"/>
      <c r="T12" s="194"/>
      <c r="U12" s="198"/>
      <c r="V12" s="1"/>
      <c r="X12" s="1"/>
    </row>
    <row r="13" spans="1:25" ht="15" x14ac:dyDescent="0.25">
      <c r="B13" s="199"/>
      <c r="C13" s="200"/>
      <c r="D13" s="201"/>
      <c r="E13" s="201"/>
      <c r="F13" s="202"/>
      <c r="G13" s="202"/>
      <c r="H13" s="203"/>
      <c r="I13" s="204"/>
      <c r="J13" s="204"/>
      <c r="K13" s="202"/>
      <c r="L13" s="205"/>
      <c r="M13" s="202"/>
      <c r="N13" s="202"/>
      <c r="O13" s="203"/>
      <c r="P13" s="206"/>
      <c r="Q13" s="201"/>
      <c r="R13" s="201"/>
      <c r="S13" s="201"/>
      <c r="T13" s="201"/>
      <c r="U13" s="207"/>
      <c r="V13" s="1"/>
      <c r="X13" s="1"/>
    </row>
    <row r="14" spans="1:25" ht="24.75" customHeight="1" x14ac:dyDescent="0.25">
      <c r="B14" s="208"/>
      <c r="C14" s="208"/>
      <c r="D14" s="208"/>
      <c r="E14" s="208"/>
      <c r="F14" s="306" t="s">
        <v>6</v>
      </c>
      <c r="G14" s="306"/>
      <c r="H14" s="209">
        <f>COUNTIF(H9:H10,"BAJA")</f>
        <v>0</v>
      </c>
      <c r="I14" s="210"/>
      <c r="J14" s="210"/>
      <c r="K14" s="201"/>
      <c r="L14" s="211"/>
      <c r="M14" s="306" t="s">
        <v>6</v>
      </c>
      <c r="N14" s="306"/>
      <c r="O14" s="209">
        <f>COUNTIF(O9:O10,"BAJA")</f>
        <v>0</v>
      </c>
      <c r="P14" s="212"/>
      <c r="Q14" s="96"/>
      <c r="R14" s="96"/>
      <c r="S14" s="96"/>
      <c r="T14" s="96"/>
      <c r="U14" s="213"/>
      <c r="V14" s="1"/>
      <c r="X14" s="1"/>
    </row>
    <row r="15" spans="1:25" ht="12" customHeight="1" x14ac:dyDescent="0.25">
      <c r="B15" s="307"/>
      <c r="C15" s="307"/>
      <c r="D15" s="307"/>
      <c r="E15" s="308"/>
      <c r="F15" s="304" t="s">
        <v>5</v>
      </c>
      <c r="G15" s="305"/>
      <c r="H15" s="214">
        <f>COUNTIF(H9:H10,"MODERADA")</f>
        <v>0</v>
      </c>
      <c r="I15" s="210"/>
      <c r="J15" s="210"/>
      <c r="K15" s="201"/>
      <c r="L15" s="208"/>
      <c r="M15" s="304" t="s">
        <v>5</v>
      </c>
      <c r="N15" s="305"/>
      <c r="O15" s="214">
        <f>COUNTIF(O9:O10,"MODERADA")</f>
        <v>0</v>
      </c>
      <c r="P15" s="212"/>
      <c r="Q15" s="96"/>
      <c r="R15" s="96"/>
      <c r="S15" s="96"/>
      <c r="T15" s="96"/>
      <c r="U15" s="213"/>
      <c r="V15" s="1"/>
      <c r="X15" s="1"/>
    </row>
    <row r="16" spans="1:25" ht="15" x14ac:dyDescent="0.25">
      <c r="B16" s="201"/>
      <c r="C16" s="201"/>
      <c r="D16" s="201"/>
      <c r="E16" s="201"/>
      <c r="F16" s="304" t="s">
        <v>4</v>
      </c>
      <c r="G16" s="305"/>
      <c r="H16" s="214">
        <f>COUNTIF(H9:H10,"ALTA")</f>
        <v>0</v>
      </c>
      <c r="I16" s="210"/>
      <c r="J16" s="210"/>
      <c r="K16" s="201"/>
      <c r="L16" s="201"/>
      <c r="M16" s="304" t="s">
        <v>4</v>
      </c>
      <c r="N16" s="305"/>
      <c r="O16" s="214">
        <f>COUNTIF(O9:O10,"ALTA")</f>
        <v>0</v>
      </c>
      <c r="P16" s="96"/>
      <c r="Q16" s="96"/>
      <c r="R16" s="96"/>
      <c r="S16" s="96"/>
      <c r="T16" s="96"/>
      <c r="U16" s="96"/>
      <c r="V16" s="1"/>
      <c r="X16" s="1"/>
    </row>
    <row r="17" spans="2:25" ht="15" x14ac:dyDescent="0.25">
      <c r="B17" s="7"/>
      <c r="C17" s="7"/>
      <c r="D17" s="7"/>
      <c r="E17" s="201"/>
      <c r="F17" s="304" t="s">
        <v>1</v>
      </c>
      <c r="G17" s="305"/>
      <c r="H17" s="214">
        <f>COUNTIF(H9:H10,"EXTREMA")</f>
        <v>2</v>
      </c>
      <c r="I17" s="210"/>
      <c r="J17" s="210"/>
      <c r="K17" s="201"/>
      <c r="L17" s="201"/>
      <c r="M17" s="304" t="s">
        <v>1</v>
      </c>
      <c r="N17" s="305"/>
      <c r="O17" s="214">
        <f>COUNTIF(O9:O10,"EXTREMA")</f>
        <v>2</v>
      </c>
      <c r="P17" s="96"/>
      <c r="Q17" s="96"/>
      <c r="R17" s="96"/>
      <c r="S17" s="96"/>
      <c r="T17" s="96"/>
      <c r="U17" s="96"/>
      <c r="V17" s="1"/>
      <c r="X17" s="1"/>
    </row>
    <row r="18" spans="2:25" ht="15" x14ac:dyDescent="0.25">
      <c r="B18" s="95" t="s">
        <v>493</v>
      </c>
      <c r="C18" s="96"/>
      <c r="D18" s="215" t="s">
        <v>494</v>
      </c>
      <c r="E18" s="201"/>
      <c r="F18" s="216"/>
      <c r="G18" s="216"/>
      <c r="H18" s="217"/>
      <c r="I18" s="210"/>
      <c r="J18" s="210"/>
      <c r="K18" s="201"/>
      <c r="L18" s="201"/>
      <c r="M18" s="216"/>
      <c r="N18" s="216"/>
      <c r="O18" s="217"/>
      <c r="P18" s="96"/>
      <c r="Q18" s="96"/>
      <c r="R18" s="96"/>
      <c r="S18" s="96"/>
      <c r="T18" s="96"/>
      <c r="U18" s="96"/>
      <c r="V18" s="1"/>
      <c r="X18" s="1"/>
    </row>
    <row r="19" spans="2:25" ht="15" x14ac:dyDescent="0.25">
      <c r="B19" s="95" t="s">
        <v>3</v>
      </c>
      <c r="C19" s="96"/>
      <c r="D19" s="215" t="s">
        <v>2</v>
      </c>
      <c r="E19" s="201"/>
      <c r="F19" s="216"/>
      <c r="G19" s="216"/>
      <c r="H19" s="217"/>
      <c r="I19" s="210"/>
      <c r="J19" s="210"/>
      <c r="K19" s="201"/>
      <c r="L19" s="201"/>
      <c r="M19" s="216"/>
      <c r="N19" s="216"/>
      <c r="O19" s="217"/>
      <c r="P19" s="96"/>
      <c r="Q19" s="96"/>
      <c r="R19" s="96"/>
      <c r="S19" s="96"/>
      <c r="T19" s="96"/>
      <c r="U19" s="96"/>
      <c r="V19" s="1"/>
      <c r="X19" s="1"/>
    </row>
    <row r="20" spans="2:25" x14ac:dyDescent="0.2">
      <c r="D20" s="7"/>
      <c r="F20" s="7"/>
      <c r="G20" s="7"/>
      <c r="H20" s="9"/>
      <c r="I20" s="8"/>
      <c r="J20" s="8"/>
      <c r="K20" s="7"/>
      <c r="L20" s="7" t="s">
        <v>0</v>
      </c>
      <c r="O20" s="1"/>
      <c r="P20" s="1"/>
      <c r="U20" s="1"/>
    </row>
    <row r="21" spans="2:25" x14ac:dyDescent="0.2">
      <c r="H21" s="1"/>
      <c r="I21" s="1"/>
      <c r="J21" s="1"/>
      <c r="O21" s="1"/>
      <c r="P21" s="1"/>
      <c r="U21" s="1"/>
    </row>
    <row r="22" spans="2:25" ht="15.75" x14ac:dyDescent="0.2">
      <c r="B22" s="6" t="s">
        <v>380</v>
      </c>
      <c r="C22" s="5" t="s">
        <v>456</v>
      </c>
      <c r="H22" s="1"/>
      <c r="I22" s="1"/>
      <c r="J22" s="1"/>
      <c r="O22" s="1"/>
      <c r="P22" s="1"/>
      <c r="U22" s="1"/>
    </row>
    <row r="23" spans="2:25" x14ac:dyDescent="0.2">
      <c r="H23" s="1"/>
      <c r="I23" s="1"/>
      <c r="J23" s="1"/>
      <c r="O23" s="1"/>
      <c r="P23" s="1"/>
      <c r="U23" s="1"/>
      <c r="V23" s="100"/>
      <c r="W23" s="100"/>
      <c r="X23" s="100"/>
      <c r="Y23" s="100"/>
    </row>
    <row r="24" spans="2:25" x14ac:dyDescent="0.2">
      <c r="H24" s="1"/>
      <c r="I24" s="1"/>
      <c r="J24" s="1"/>
      <c r="O24" s="1"/>
      <c r="P24" s="1"/>
      <c r="U24" s="1"/>
    </row>
    <row r="25" spans="2:25" x14ac:dyDescent="0.2">
      <c r="H25" s="1"/>
      <c r="I25" s="1"/>
      <c r="J25" s="1"/>
      <c r="O25" s="1"/>
      <c r="P25" s="1"/>
      <c r="U25" s="1"/>
    </row>
  </sheetData>
  <mergeCells count="34">
    <mergeCell ref="D5:U5"/>
    <mergeCell ref="B1:U1"/>
    <mergeCell ref="B2:U2"/>
    <mergeCell ref="D4:P4"/>
    <mergeCell ref="Q4:R4"/>
    <mergeCell ref="S4:U4"/>
    <mergeCell ref="B15:E15"/>
    <mergeCell ref="F15:G15"/>
    <mergeCell ref="M15:N15"/>
    <mergeCell ref="Q7:Q8"/>
    <mergeCell ref="R7:R8"/>
    <mergeCell ref="I7:I8"/>
    <mergeCell ref="J7:K7"/>
    <mergeCell ref="L7:L8"/>
    <mergeCell ref="M7:N7"/>
    <mergeCell ref="O7:O8"/>
    <mergeCell ref="P7:P8"/>
    <mergeCell ref="B7:B8"/>
    <mergeCell ref="C7:C8"/>
    <mergeCell ref="D7:D8"/>
    <mergeCell ref="E7:E8"/>
    <mergeCell ref="F7:G7"/>
    <mergeCell ref="F16:G16"/>
    <mergeCell ref="M16:N16"/>
    <mergeCell ref="F17:G17"/>
    <mergeCell ref="M17:N17"/>
    <mergeCell ref="X7:Y7"/>
    <mergeCell ref="F14:G14"/>
    <mergeCell ref="M14:N14"/>
    <mergeCell ref="S7:S8"/>
    <mergeCell ref="T7:T8"/>
    <mergeCell ref="U7:U8"/>
    <mergeCell ref="V7:W7"/>
    <mergeCell ref="H7:H8"/>
  </mergeCells>
  <conditionalFormatting sqref="H3 O3 H6 O6 H12:H1048576 O12:O1048576">
    <cfRule type="cellIs" dxfId="467" priority="14" operator="equal">
      <formula>"BAJA"</formula>
    </cfRule>
  </conditionalFormatting>
  <conditionalFormatting sqref="H3 O3 H6 O6 H12:H1048576 O12:O1048576">
    <cfRule type="cellIs" dxfId="466" priority="11" operator="equal">
      <formula>"EXTREMA"</formula>
    </cfRule>
    <cfRule type="cellIs" dxfId="465" priority="12" operator="equal">
      <formula>"ALTA"</formula>
    </cfRule>
    <cfRule type="cellIs" dxfId="464" priority="13" operator="equal">
      <formula>"MODERADA"</formula>
    </cfRule>
  </conditionalFormatting>
  <conditionalFormatting sqref="E3:F3 M3:N3 E6:F6 M6:N6 E12:F1048576 F9:G11 M9:N1048576">
    <cfRule type="colorScale" priority="10">
      <colorScale>
        <cfvo type="num" val="1"/>
        <cfvo type="num" val="3"/>
        <cfvo type="num" val="5"/>
        <color theme="6" tint="-0.499984740745262"/>
        <color rgb="FFFFFF00"/>
        <color rgb="FFC00000"/>
      </colorScale>
    </cfRule>
  </conditionalFormatting>
  <conditionalFormatting sqref="H9:H11 O9:O11">
    <cfRule type="cellIs" dxfId="463" priority="6" operator="equal">
      <formula>"EXTREMA"</formula>
    </cfRule>
    <cfRule type="cellIs" dxfId="462" priority="7" operator="equal">
      <formula>"ALTA"</formula>
    </cfRule>
    <cfRule type="cellIs" dxfId="461" priority="8" operator="equal">
      <formula>"MODERADA"</formula>
    </cfRule>
    <cfRule type="cellIs" dxfId="460" priority="9" operator="equal">
      <formula>"BAJA"</formula>
    </cfRule>
  </conditionalFormatting>
  <conditionalFormatting sqref="F7:G8 M7:N8">
    <cfRule type="colorScale" priority="1">
      <colorScale>
        <cfvo type="num" val="1"/>
        <cfvo type="num" val="3"/>
        <cfvo type="num" val="5"/>
        <color theme="6" tint="-0.499984740745262"/>
        <color rgb="FFFFFF00"/>
        <color rgb="FFC00000"/>
      </colorScale>
    </cfRule>
  </conditionalFormatting>
  <conditionalFormatting sqref="H7:H8 O7:O8">
    <cfRule type="cellIs" dxfId="459" priority="5" operator="equal">
      <formula>"BAJA"</formula>
    </cfRule>
  </conditionalFormatting>
  <conditionalFormatting sqref="H7:H8 O7:O8">
    <cfRule type="cellIs" dxfId="458" priority="2" operator="equal">
      <formula>"EXTREMA"</formula>
    </cfRule>
    <cfRule type="cellIs" dxfId="457" priority="3" operator="equal">
      <formula>"ALTA"</formula>
    </cfRule>
    <cfRule type="cellIs" dxfId="456" priority="4" operator="equal">
      <formula>"MODERADA"</formula>
    </cfRule>
  </conditionalFormatting>
  <printOptions horizontalCentered="1"/>
  <pageMargins left="0.19685039370078741" right="0.19685039370078741" top="0.27559055118110237" bottom="0.27559055118110237" header="0.31496062992125984" footer="0.23622047244094491"/>
  <pageSetup paperSize="258" scale="51" fitToHeight="0" orientation="landscape" r:id="rId1"/>
  <drawing r:id="rId2"/>
  <extLst>
    <ext xmlns:x14="http://schemas.microsoft.com/office/spreadsheetml/2009/9/main" uri="{CCE6A557-97BC-4b89-ADB6-D9C93CAAB3DF}">
      <x14:dataValidations xmlns:xm="http://schemas.microsoft.com/office/excel/2006/main" count="2">
        <x14:dataValidation type="list" showInputMessage="1" showErrorMessage="1">
          <x14:formula1>
            <xm:f>'D:\CONTROL INTERNO\DOCUMENTOS 2021\4. MAPA DE RIESGOS Y SEGUIMIENTOS\0. Actualizacion y suscripcion 2021\[1. Mapa de Riesgos proceso misionales-Area tecnica 2021.xlsx]Listas'!#REF!</xm:f>
          </x14:formula1>
          <xm:sqref>J9:J11</xm:sqref>
        </x14:dataValidation>
        <x14:dataValidation type="list" showInputMessage="1" showErrorMessage="1">
          <x14:formula1>
            <xm:f>'D:\CONTROL INTERNO\DOCUMENTOS 2021\4. MAPA DE RIESGOS Y SEGUIMIENTOS\0. Actualizacion y suscripcion 2021\[1. Mapa de Riesgos proceso misionales-Area tecnica 2021.xlsx]Listas'!#REF!</xm:f>
          </x14:formula1>
          <xm:sqref>E9:E11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autoPageBreaks="0" fitToPage="1"/>
  </sheetPr>
  <dimension ref="A1:Y23"/>
  <sheetViews>
    <sheetView showGridLines="0" view="pageBreakPreview" zoomScale="60" zoomScaleNormal="70" workbookViewId="0">
      <selection activeCell="U7" sqref="U7:U8"/>
    </sheetView>
  </sheetViews>
  <sheetFormatPr baseColWidth="10" defaultColWidth="11.42578125" defaultRowHeight="12" x14ac:dyDescent="0.2"/>
  <cols>
    <col min="1" max="1" width="4.7109375" style="1" customWidth="1"/>
    <col min="2" max="2" width="48.140625" style="1" customWidth="1"/>
    <col min="3" max="4" width="21.7109375" style="1" customWidth="1"/>
    <col min="5" max="5" width="4.85546875" style="1" customWidth="1"/>
    <col min="6" max="6" width="6.7109375" style="1" customWidth="1"/>
    <col min="7" max="7" width="5.7109375" style="1" customWidth="1"/>
    <col min="8" max="8" width="5.7109375" style="3" customWidth="1"/>
    <col min="9" max="9" width="24.42578125" style="4" customWidth="1"/>
    <col min="10" max="10" width="4.85546875" style="4" customWidth="1"/>
    <col min="11" max="11" width="6.7109375" style="1" customWidth="1"/>
    <col min="12" max="12" width="5.28515625" style="1" customWidth="1"/>
    <col min="13" max="14" width="6.7109375" style="1" customWidth="1"/>
    <col min="15" max="15" width="5.85546875" style="3" customWidth="1"/>
    <col min="16" max="16" width="6.140625" style="3" customWidth="1"/>
    <col min="17" max="17" width="29" style="1" customWidth="1"/>
    <col min="18" max="18" width="6.7109375" style="1" customWidth="1"/>
    <col min="19" max="19" width="20.85546875" style="1" customWidth="1"/>
    <col min="20" max="20" width="26.42578125" style="1" customWidth="1"/>
    <col min="21" max="21" width="29.28515625" style="2" customWidth="1"/>
    <col min="22" max="22" width="12" style="2" hidden="1" customWidth="1"/>
    <col min="23" max="23" width="51.140625" style="1" hidden="1" customWidth="1"/>
    <col min="24" max="24" width="12" style="2" hidden="1" customWidth="1"/>
    <col min="25" max="25" width="41.85546875" style="1" hidden="1" customWidth="1"/>
    <col min="26" max="26" width="6.140625" style="1" customWidth="1"/>
    <col min="27" max="16384" width="11.42578125" style="1"/>
  </cols>
  <sheetData>
    <row r="1" spans="1:25" ht="21" x14ac:dyDescent="0.35">
      <c r="B1" s="226" t="s">
        <v>335</v>
      </c>
      <c r="C1" s="226"/>
      <c r="D1" s="226"/>
      <c r="E1" s="226"/>
      <c r="F1" s="226"/>
      <c r="G1" s="226"/>
      <c r="H1" s="226"/>
      <c r="I1" s="226"/>
      <c r="J1" s="226"/>
      <c r="K1" s="226"/>
      <c r="L1" s="226"/>
      <c r="M1" s="226"/>
      <c r="N1" s="226"/>
      <c r="O1" s="226"/>
      <c r="P1" s="226"/>
      <c r="Q1" s="226"/>
      <c r="R1" s="226"/>
      <c r="S1" s="226"/>
      <c r="T1" s="226"/>
      <c r="U1" s="226"/>
      <c r="V1" s="135"/>
      <c r="X1" s="135"/>
    </row>
    <row r="2" spans="1:25" ht="21" customHeight="1" x14ac:dyDescent="0.35">
      <c r="B2" s="226" t="s">
        <v>336</v>
      </c>
      <c r="C2" s="226"/>
      <c r="D2" s="226"/>
      <c r="E2" s="226"/>
      <c r="F2" s="226"/>
      <c r="G2" s="226"/>
      <c r="H2" s="226"/>
      <c r="I2" s="226"/>
      <c r="J2" s="226"/>
      <c r="K2" s="226"/>
      <c r="L2" s="226"/>
      <c r="M2" s="226"/>
      <c r="N2" s="226"/>
      <c r="O2" s="226"/>
      <c r="P2" s="226"/>
      <c r="Q2" s="226"/>
      <c r="R2" s="226"/>
      <c r="S2" s="226"/>
      <c r="T2" s="226"/>
      <c r="U2" s="226"/>
      <c r="V2" s="135"/>
      <c r="X2" s="135"/>
    </row>
    <row r="3" spans="1:25" ht="24" customHeight="1" x14ac:dyDescent="0.35">
      <c r="D3" s="48"/>
      <c r="E3" s="48"/>
      <c r="F3" s="48"/>
      <c r="G3" s="48"/>
      <c r="H3" s="49"/>
      <c r="I3" s="48"/>
      <c r="J3" s="48"/>
      <c r="K3" s="48"/>
      <c r="L3" s="48" t="s">
        <v>0</v>
      </c>
    </row>
    <row r="4" spans="1:25" s="19" customFormat="1" ht="24" customHeight="1" x14ac:dyDescent="0.25">
      <c r="A4" s="45"/>
      <c r="C4" s="129" t="s">
        <v>68</v>
      </c>
      <c r="D4" s="227" t="s">
        <v>495</v>
      </c>
      <c r="E4" s="227"/>
      <c r="F4" s="227"/>
      <c r="G4" s="227"/>
      <c r="H4" s="227"/>
      <c r="I4" s="227"/>
      <c r="J4" s="227"/>
      <c r="K4" s="227"/>
      <c r="L4" s="227"/>
      <c r="M4" s="227"/>
      <c r="N4" s="227"/>
      <c r="O4" s="227"/>
      <c r="P4" s="227"/>
      <c r="Q4" s="228" t="s">
        <v>66</v>
      </c>
      <c r="R4" s="228"/>
      <c r="S4" s="229">
        <v>2021</v>
      </c>
      <c r="T4" s="229"/>
      <c r="U4" s="229"/>
      <c r="V4" s="47"/>
      <c r="X4" s="47"/>
    </row>
    <row r="5" spans="1:25" s="19" customFormat="1" ht="78.75" customHeight="1" x14ac:dyDescent="0.25">
      <c r="A5" s="45"/>
      <c r="C5" s="129" t="s">
        <v>65</v>
      </c>
      <c r="D5" s="230" t="s">
        <v>496</v>
      </c>
      <c r="E5" s="230"/>
      <c r="F5" s="230"/>
      <c r="G5" s="230"/>
      <c r="H5" s="230"/>
      <c r="I5" s="230"/>
      <c r="J5" s="230"/>
      <c r="K5" s="230"/>
      <c r="L5" s="230"/>
      <c r="M5" s="230"/>
      <c r="N5" s="230"/>
      <c r="O5" s="230"/>
      <c r="P5" s="230"/>
      <c r="Q5" s="230"/>
      <c r="R5" s="230"/>
      <c r="S5" s="230"/>
      <c r="T5" s="230"/>
      <c r="U5" s="230"/>
      <c r="V5" s="168"/>
      <c r="X5" s="168"/>
    </row>
    <row r="6" spans="1:25" s="19" customFormat="1" ht="15" x14ac:dyDescent="0.25">
      <c r="A6" s="45"/>
      <c r="B6" s="44"/>
      <c r="C6" s="44"/>
      <c r="H6" s="42"/>
      <c r="I6" s="43"/>
      <c r="J6" s="43"/>
      <c r="O6" s="42"/>
      <c r="P6" s="42"/>
      <c r="U6" s="42"/>
      <c r="V6" s="42"/>
      <c r="X6" s="42"/>
    </row>
    <row r="7" spans="1:25" s="33" customFormat="1" ht="30" customHeight="1" x14ac:dyDescent="0.25">
      <c r="A7" s="41"/>
      <c r="B7" s="235" t="s">
        <v>63</v>
      </c>
      <c r="C7" s="235" t="s">
        <v>62</v>
      </c>
      <c r="D7" s="235" t="s">
        <v>60</v>
      </c>
      <c r="E7" s="232" t="s">
        <v>59</v>
      </c>
      <c r="F7" s="231" t="s">
        <v>58</v>
      </c>
      <c r="G7" s="231"/>
      <c r="H7" s="241" t="s">
        <v>53</v>
      </c>
      <c r="I7" s="235" t="s">
        <v>57</v>
      </c>
      <c r="J7" s="237" t="s">
        <v>56</v>
      </c>
      <c r="K7" s="238"/>
      <c r="L7" s="239" t="s">
        <v>55</v>
      </c>
      <c r="M7" s="231" t="s">
        <v>54</v>
      </c>
      <c r="N7" s="231"/>
      <c r="O7" s="241" t="s">
        <v>53</v>
      </c>
      <c r="P7" s="232" t="s">
        <v>52</v>
      </c>
      <c r="Q7" s="231" t="s">
        <v>51</v>
      </c>
      <c r="R7" s="300" t="s">
        <v>50</v>
      </c>
      <c r="S7" s="231" t="s">
        <v>49</v>
      </c>
      <c r="T7" s="235" t="s">
        <v>48</v>
      </c>
      <c r="U7" s="231" t="s">
        <v>47</v>
      </c>
      <c r="V7" s="233" t="s">
        <v>436</v>
      </c>
      <c r="W7" s="234"/>
      <c r="X7" s="233"/>
      <c r="Y7" s="234"/>
    </row>
    <row r="8" spans="1:25" s="33" customFormat="1" ht="85.5" customHeight="1" x14ac:dyDescent="0.25">
      <c r="A8" s="41"/>
      <c r="B8" s="236"/>
      <c r="C8" s="236"/>
      <c r="D8" s="236"/>
      <c r="E8" s="232"/>
      <c r="F8" s="137" t="s">
        <v>44</v>
      </c>
      <c r="G8" s="137" t="s">
        <v>43</v>
      </c>
      <c r="H8" s="242"/>
      <c r="I8" s="236"/>
      <c r="J8" s="136" t="s">
        <v>46</v>
      </c>
      <c r="K8" s="37" t="s">
        <v>45</v>
      </c>
      <c r="L8" s="240"/>
      <c r="M8" s="35" t="s">
        <v>44</v>
      </c>
      <c r="N8" s="35" t="s">
        <v>43</v>
      </c>
      <c r="O8" s="242"/>
      <c r="P8" s="232"/>
      <c r="Q8" s="231"/>
      <c r="R8" s="300"/>
      <c r="S8" s="231"/>
      <c r="T8" s="236"/>
      <c r="U8" s="231"/>
      <c r="V8" s="34" t="s">
        <v>437</v>
      </c>
      <c r="W8" s="34" t="s">
        <v>41</v>
      </c>
      <c r="X8" s="34"/>
      <c r="Y8" s="34"/>
    </row>
    <row r="9" spans="1:25" s="19" customFormat="1" ht="244.5" customHeight="1" x14ac:dyDescent="0.25">
      <c r="A9" s="29">
        <v>1</v>
      </c>
      <c r="B9" s="139" t="s">
        <v>497</v>
      </c>
      <c r="C9" s="139" t="s">
        <v>498</v>
      </c>
      <c r="D9" s="139" t="s">
        <v>499</v>
      </c>
      <c r="E9" s="141" t="s">
        <v>242</v>
      </c>
      <c r="F9" s="142">
        <v>3</v>
      </c>
      <c r="G9" s="142">
        <v>4</v>
      </c>
      <c r="H9" s="143" t="str">
        <f>INDEX([4]Listas!$L$4:$P$8,F9,G9)</f>
        <v>EXTREMA</v>
      </c>
      <c r="I9" s="139" t="s">
        <v>500</v>
      </c>
      <c r="J9" s="141" t="s">
        <v>13</v>
      </c>
      <c r="K9" s="145" t="str">
        <f>IF('[4]Evaluación de Controles'!F11="X","Probabilidad",IF('[4]Evaluación de Controles'!H11="X","Impacto",))</f>
        <v>Probabilidad</v>
      </c>
      <c r="L9" s="142">
        <f>+'[4]Evaluación de Controles'!X11</f>
        <v>35</v>
      </c>
      <c r="M9" s="142">
        <f>IF('[4]Evaluación de Controles'!F11="X",IF(L9&gt;75,IF(F9&gt;2,F9-2,IF(F9&gt;1,F9-1,F9)),IF(L9&gt;50,IF(F9&gt;1,F9-1,F9),F9)),F9)</f>
        <v>3</v>
      </c>
      <c r="N9" s="142">
        <f>IF('[4]Evaluación de Controles'!H11="X",IF(L9&gt;75,IF(G9&gt;2,G9-2,IF(G9&gt;1,G9-1,G9)),IF(L9&gt;50,IF(G9&gt;1,G9-1,G9),G9)),G9)</f>
        <v>4</v>
      </c>
      <c r="O9" s="143" t="str">
        <f>INDEX([4]Listas!$L$4:$P$8,M9,N9)</f>
        <v>EXTREMA</v>
      </c>
      <c r="P9" s="158" t="s">
        <v>98</v>
      </c>
      <c r="Q9" s="144" t="s">
        <v>501</v>
      </c>
      <c r="R9" s="141" t="s">
        <v>396</v>
      </c>
      <c r="S9" s="142" t="s">
        <v>502</v>
      </c>
      <c r="T9" s="139" t="s">
        <v>503</v>
      </c>
      <c r="U9" s="139" t="s">
        <v>504</v>
      </c>
      <c r="V9" s="169"/>
      <c r="W9" s="170"/>
      <c r="X9" s="169"/>
      <c r="Y9" s="170"/>
    </row>
    <row r="10" spans="1:25" s="19" customFormat="1" ht="81.75" hidden="1" customHeight="1" x14ac:dyDescent="0.25">
      <c r="A10" s="29"/>
      <c r="B10" s="22"/>
      <c r="C10" s="28"/>
      <c r="D10" s="22"/>
      <c r="E10" s="151"/>
      <c r="F10" s="22"/>
      <c r="G10" s="22"/>
      <c r="H10" s="26"/>
      <c r="I10" s="27"/>
      <c r="J10" s="151"/>
      <c r="K10" s="152"/>
      <c r="L10" s="22"/>
      <c r="M10" s="22"/>
      <c r="N10" s="22"/>
      <c r="O10" s="26"/>
      <c r="P10" s="163"/>
      <c r="Q10" s="24"/>
      <c r="R10" s="151"/>
      <c r="S10" s="22"/>
      <c r="T10" s="22"/>
      <c r="U10" s="22"/>
      <c r="V10" s="171"/>
      <c r="W10" s="81"/>
      <c r="X10" s="171"/>
      <c r="Y10" s="81"/>
    </row>
    <row r="11" spans="1:25" ht="70.5" hidden="1" customHeight="1" x14ac:dyDescent="0.2">
      <c r="B11" s="72"/>
      <c r="C11" s="72"/>
      <c r="D11" s="72"/>
      <c r="E11" s="72"/>
      <c r="F11" s="72"/>
      <c r="G11" s="72"/>
      <c r="H11" s="218"/>
      <c r="I11" s="219"/>
      <c r="J11" s="219"/>
      <c r="K11" s="72"/>
      <c r="L11" s="72"/>
      <c r="M11" s="72"/>
      <c r="N11" s="72"/>
      <c r="O11" s="72"/>
      <c r="P11" s="72"/>
      <c r="Q11" s="72"/>
      <c r="R11" s="72"/>
      <c r="S11" s="72"/>
      <c r="T11" s="72"/>
      <c r="U11" s="72"/>
      <c r="V11" s="1"/>
      <c r="X11" s="1"/>
    </row>
    <row r="12" spans="1:25" x14ac:dyDescent="0.2">
      <c r="B12" s="7"/>
      <c r="C12" s="7"/>
      <c r="D12" s="7"/>
      <c r="E12" s="7"/>
      <c r="F12" s="220"/>
      <c r="G12" s="220"/>
      <c r="H12" s="221"/>
      <c r="I12" s="8"/>
      <c r="J12" s="8"/>
      <c r="K12" s="7"/>
      <c r="L12" s="7"/>
      <c r="M12" s="222"/>
      <c r="N12" s="222"/>
      <c r="O12" s="222"/>
      <c r="P12" s="7"/>
      <c r="Q12" s="7"/>
      <c r="R12" s="7"/>
      <c r="S12" s="7"/>
      <c r="T12" s="7"/>
      <c r="U12" s="7"/>
      <c r="V12" s="1"/>
      <c r="X12" s="1"/>
    </row>
    <row r="13" spans="1:25" x14ac:dyDescent="0.2">
      <c r="F13" s="313" t="s">
        <v>6</v>
      </c>
      <c r="G13" s="313"/>
      <c r="H13" s="223">
        <f>COUNTIF(H9:H9,"BAJA")</f>
        <v>0</v>
      </c>
      <c r="M13" s="313" t="s">
        <v>6</v>
      </c>
      <c r="N13" s="313"/>
      <c r="O13" s="223">
        <f>COUNTIF(O9:O9,"BAJA")</f>
        <v>0</v>
      </c>
      <c r="P13" s="1"/>
      <c r="U13" s="1"/>
      <c r="V13" s="1"/>
      <c r="X13" s="1"/>
    </row>
    <row r="14" spans="1:25" x14ac:dyDescent="0.2">
      <c r="F14" s="256" t="s">
        <v>5</v>
      </c>
      <c r="G14" s="256"/>
      <c r="H14" s="10">
        <f>COUNTIF(H9:H9,"MODERADA")</f>
        <v>0</v>
      </c>
      <c r="M14" s="256" t="s">
        <v>5</v>
      </c>
      <c r="N14" s="256"/>
      <c r="O14" s="10">
        <f>COUNTIF(O9:O9,"MODERADA")</f>
        <v>0</v>
      </c>
      <c r="P14" s="1"/>
      <c r="U14" s="1"/>
      <c r="V14" s="1"/>
      <c r="X14" s="1"/>
    </row>
    <row r="15" spans="1:25" x14ac:dyDescent="0.2">
      <c r="B15" s="15"/>
      <c r="D15" s="15"/>
      <c r="F15" s="256" t="s">
        <v>4</v>
      </c>
      <c r="G15" s="256"/>
      <c r="H15" s="10">
        <f>COUNTIF(H9:H9,"ALTA")</f>
        <v>0</v>
      </c>
      <c r="M15" s="256" t="s">
        <v>4</v>
      </c>
      <c r="N15" s="256"/>
      <c r="O15" s="10">
        <f>COUNTIF(O9:O9,"ALTA")</f>
        <v>0</v>
      </c>
      <c r="P15" s="1"/>
      <c r="U15" s="1"/>
      <c r="V15" s="1"/>
      <c r="X15" s="1"/>
    </row>
    <row r="16" spans="1:25" ht="15.75" x14ac:dyDescent="0.2">
      <c r="B16" s="14" t="s">
        <v>3</v>
      </c>
      <c r="D16" s="13" t="s">
        <v>2</v>
      </c>
      <c r="F16" s="256" t="s">
        <v>1</v>
      </c>
      <c r="G16" s="256"/>
      <c r="H16" s="10">
        <f>COUNTIF(H9:H9,"EXTREMA")</f>
        <v>1</v>
      </c>
      <c r="M16" s="256" t="s">
        <v>1</v>
      </c>
      <c r="N16" s="256"/>
      <c r="O16" s="10">
        <f>COUNTIF(O9:O9,"EXTREMA")</f>
        <v>1</v>
      </c>
      <c r="P16" s="1"/>
      <c r="U16" s="1"/>
      <c r="V16" s="1"/>
      <c r="X16" s="1"/>
    </row>
    <row r="17" spans="2:25" x14ac:dyDescent="0.2">
      <c r="O17" s="1"/>
      <c r="P17" s="1"/>
      <c r="U17" s="1"/>
    </row>
    <row r="18" spans="2:25" ht="15.75" x14ac:dyDescent="0.2">
      <c r="B18" s="6" t="s">
        <v>380</v>
      </c>
      <c r="C18" s="5" t="s">
        <v>456</v>
      </c>
    </row>
    <row r="23" spans="2:25" x14ac:dyDescent="0.2">
      <c r="V23" s="100"/>
      <c r="W23" s="100"/>
      <c r="X23" s="100"/>
      <c r="Y23" s="100"/>
    </row>
  </sheetData>
  <mergeCells count="33">
    <mergeCell ref="H7:H8"/>
    <mergeCell ref="B1:U1"/>
    <mergeCell ref="B2:U2"/>
    <mergeCell ref="D4:P4"/>
    <mergeCell ref="Q4:R4"/>
    <mergeCell ref="S4:U4"/>
    <mergeCell ref="D5:U5"/>
    <mergeCell ref="B7:B8"/>
    <mergeCell ref="C7:C8"/>
    <mergeCell ref="D7:D8"/>
    <mergeCell ref="E7:E8"/>
    <mergeCell ref="F7:G7"/>
    <mergeCell ref="J7:K7"/>
    <mergeCell ref="L7:L8"/>
    <mergeCell ref="M7:N7"/>
    <mergeCell ref="O7:O8"/>
    <mergeCell ref="P7:P8"/>
    <mergeCell ref="F16:G16"/>
    <mergeCell ref="M16:N16"/>
    <mergeCell ref="X7:Y7"/>
    <mergeCell ref="F13:G13"/>
    <mergeCell ref="M13:N13"/>
    <mergeCell ref="F14:G14"/>
    <mergeCell ref="M14:N14"/>
    <mergeCell ref="F15:G15"/>
    <mergeCell ref="M15:N15"/>
    <mergeCell ref="Q7:Q8"/>
    <mergeCell ref="R7:R8"/>
    <mergeCell ref="S7:S8"/>
    <mergeCell ref="T7:T8"/>
    <mergeCell ref="U7:U8"/>
    <mergeCell ref="V7:W7"/>
    <mergeCell ref="I7:I8"/>
  </mergeCells>
  <conditionalFormatting sqref="H3 O3 H6 O6 H11:H1048576 O11:O1048576">
    <cfRule type="cellIs" dxfId="455" priority="14" operator="equal">
      <formula>"BAJA"</formula>
    </cfRule>
  </conditionalFormatting>
  <conditionalFormatting sqref="H3 O3 H6 O6 H11:H1048576 O11:O1048576">
    <cfRule type="cellIs" dxfId="454" priority="11" operator="equal">
      <formula>"EXTREMA"</formula>
    </cfRule>
    <cfRule type="cellIs" dxfId="453" priority="12" operator="equal">
      <formula>"ALTA"</formula>
    </cfRule>
    <cfRule type="cellIs" dxfId="452" priority="13" operator="equal">
      <formula>"MODERADA"</formula>
    </cfRule>
  </conditionalFormatting>
  <conditionalFormatting sqref="E3:F3 M3:N3 E6:F6 E11:F1048576 M6:N6 F9:G10 M9:N1048576">
    <cfRule type="colorScale" priority="10">
      <colorScale>
        <cfvo type="num" val="1"/>
        <cfvo type="num" val="3"/>
        <cfvo type="num" val="5"/>
        <color theme="6" tint="-0.499984740745262"/>
        <color rgb="FFFFFF00"/>
        <color rgb="FFC00000"/>
      </colorScale>
    </cfRule>
  </conditionalFormatting>
  <conditionalFormatting sqref="H9:H10 O9:O10">
    <cfRule type="cellIs" dxfId="451" priority="6" operator="equal">
      <formula>"EXTREMA"</formula>
    </cfRule>
    <cfRule type="cellIs" dxfId="450" priority="7" operator="equal">
      <formula>"ALTA"</formula>
    </cfRule>
    <cfRule type="cellIs" dxfId="449" priority="8" operator="equal">
      <formula>"MODERADA"</formula>
    </cfRule>
    <cfRule type="cellIs" dxfId="448" priority="9" operator="equal">
      <formula>"BAJA"</formula>
    </cfRule>
  </conditionalFormatting>
  <conditionalFormatting sqref="F7:G8 M7:N8">
    <cfRule type="colorScale" priority="1">
      <colorScale>
        <cfvo type="num" val="1"/>
        <cfvo type="num" val="3"/>
        <cfvo type="num" val="5"/>
        <color theme="6" tint="-0.499984740745262"/>
        <color rgb="FFFFFF00"/>
        <color rgb="FFC00000"/>
      </colorScale>
    </cfRule>
  </conditionalFormatting>
  <conditionalFormatting sqref="H7:H8 O7:O8">
    <cfRule type="cellIs" dxfId="447" priority="5" operator="equal">
      <formula>"BAJA"</formula>
    </cfRule>
  </conditionalFormatting>
  <conditionalFormatting sqref="H7:H8 O7:O8">
    <cfRule type="cellIs" dxfId="446" priority="2" operator="equal">
      <formula>"EXTREMA"</formula>
    </cfRule>
    <cfRule type="cellIs" dxfId="445" priority="3" operator="equal">
      <formula>"ALTA"</formula>
    </cfRule>
    <cfRule type="cellIs" dxfId="444" priority="4" operator="equal">
      <formula>"MODERADA"</formula>
    </cfRule>
  </conditionalFormatting>
  <printOptions horizontalCentered="1"/>
  <pageMargins left="0.19685039370078741" right="0.19685039370078741" top="0.47244094488188981" bottom="0.15748031496062992" header="0.31496062992125984" footer="0.19685039370078741"/>
  <pageSetup paperSize="258" scale="53" fitToHeight="0" orientation="landscape" r:id="rId1"/>
  <drawing r:id="rId2"/>
  <extLst>
    <ext xmlns:x14="http://schemas.microsoft.com/office/spreadsheetml/2009/9/main" uri="{CCE6A557-97BC-4b89-ADB6-D9C93CAAB3DF}">
      <x14:dataValidations xmlns:xm="http://schemas.microsoft.com/office/excel/2006/main" count="2">
        <x14:dataValidation type="list" showInputMessage="1" showErrorMessage="1">
          <x14:formula1>
            <xm:f>'D:\CONTROL INTERNO\DOCUMENTOS 2021\4. MAPA DE RIESGOS Y SEGUIMIENTOS\0. Actualizacion y suscripcion 2021\[1. Mapa de Riesgos proceso misionales-Area tecnica 2021.xlsx]Listas'!#REF!</xm:f>
          </x14:formula1>
          <xm:sqref>J9:J10</xm:sqref>
        </x14:dataValidation>
        <x14:dataValidation type="list" showInputMessage="1" showErrorMessage="1">
          <x14:formula1>
            <xm:f>'D:\CONTROL INTERNO\DOCUMENTOS 2021\4. MAPA DE RIESGOS Y SEGUIMIENTOS\0. Actualizacion y suscripcion 2021\[1. Mapa de Riesgos proceso misionales-Area tecnica 2021.xlsx]Listas'!#REF!</xm:f>
          </x14:formula1>
          <xm:sqref>E9:E10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autoPageBreaks="0" fitToPage="1"/>
  </sheetPr>
  <dimension ref="A1:Y24"/>
  <sheetViews>
    <sheetView showGridLines="0" zoomScale="70" zoomScaleNormal="70" workbookViewId="0">
      <selection activeCell="AD8" sqref="AD8"/>
    </sheetView>
  </sheetViews>
  <sheetFormatPr baseColWidth="10" defaultColWidth="11.42578125" defaultRowHeight="12" x14ac:dyDescent="0.2"/>
  <cols>
    <col min="1" max="1" width="4.7109375" style="1" customWidth="1"/>
    <col min="2" max="2" width="26.85546875" style="1" customWidth="1"/>
    <col min="3" max="3" width="21.7109375" style="1" customWidth="1"/>
    <col min="4" max="4" width="33.140625" style="1" customWidth="1"/>
    <col min="5" max="7" width="6.7109375" style="1" customWidth="1"/>
    <col min="8" max="8" width="6.7109375" style="3" customWidth="1"/>
    <col min="9" max="9" width="36.28515625" style="4" customWidth="1"/>
    <col min="10" max="10" width="6.7109375" style="4" customWidth="1"/>
    <col min="11" max="14" width="6.7109375" style="1" customWidth="1"/>
    <col min="15" max="16" width="6.7109375" style="3" customWidth="1"/>
    <col min="17" max="17" width="39.85546875" style="1" customWidth="1"/>
    <col min="18" max="18" width="6.7109375" style="1" customWidth="1"/>
    <col min="19" max="19" width="20.140625" style="1" customWidth="1"/>
    <col min="20" max="20" width="26.5703125" style="1" customWidth="1"/>
    <col min="21" max="21" width="26.85546875" style="2" customWidth="1"/>
    <col min="22" max="22" width="18.28515625" style="2" hidden="1" customWidth="1"/>
    <col min="23" max="23" width="53.28515625" style="1" hidden="1" customWidth="1"/>
    <col min="24" max="24" width="12" style="2" hidden="1" customWidth="1"/>
    <col min="25" max="25" width="10.42578125" style="1" hidden="1" customWidth="1"/>
    <col min="26" max="16384" width="11.42578125" style="1"/>
  </cols>
  <sheetData>
    <row r="1" spans="1:25" ht="21" x14ac:dyDescent="0.35">
      <c r="B1" s="226" t="s">
        <v>335</v>
      </c>
      <c r="C1" s="226"/>
      <c r="D1" s="226"/>
      <c r="E1" s="226"/>
      <c r="F1" s="226"/>
      <c r="G1" s="226"/>
      <c r="H1" s="226"/>
      <c r="I1" s="226"/>
      <c r="J1" s="226"/>
      <c r="K1" s="226"/>
      <c r="L1" s="226"/>
      <c r="M1" s="226"/>
      <c r="N1" s="226"/>
      <c r="O1" s="226"/>
      <c r="P1" s="226"/>
      <c r="Q1" s="226"/>
      <c r="R1" s="226"/>
      <c r="S1" s="226"/>
      <c r="T1" s="226"/>
      <c r="U1" s="226"/>
      <c r="V1" s="135"/>
      <c r="X1" s="135"/>
    </row>
    <row r="2" spans="1:25" ht="21" customHeight="1" x14ac:dyDescent="0.35">
      <c r="B2" s="226" t="s">
        <v>336</v>
      </c>
      <c r="C2" s="226"/>
      <c r="D2" s="226"/>
      <c r="E2" s="226"/>
      <c r="F2" s="226"/>
      <c r="G2" s="226"/>
      <c r="H2" s="226"/>
      <c r="I2" s="226"/>
      <c r="J2" s="226"/>
      <c r="K2" s="226"/>
      <c r="L2" s="226"/>
      <c r="M2" s="226"/>
      <c r="N2" s="226"/>
      <c r="O2" s="226"/>
      <c r="P2" s="226"/>
      <c r="Q2" s="226"/>
      <c r="R2" s="226"/>
      <c r="S2" s="226"/>
      <c r="T2" s="226"/>
      <c r="U2" s="226"/>
      <c r="V2" s="135"/>
      <c r="X2" s="135"/>
    </row>
    <row r="3" spans="1:25" ht="21" x14ac:dyDescent="0.35">
      <c r="D3" s="48"/>
      <c r="E3" s="48"/>
      <c r="F3" s="48"/>
      <c r="G3" s="48"/>
      <c r="H3" s="49"/>
      <c r="I3" s="48"/>
      <c r="J3" s="48"/>
      <c r="K3" s="48"/>
      <c r="L3" s="48"/>
    </row>
    <row r="4" spans="1:25" s="19" customFormat="1" ht="51.75" customHeight="1" x14ac:dyDescent="0.25">
      <c r="A4" s="45"/>
      <c r="D4" s="129" t="s">
        <v>68</v>
      </c>
      <c r="E4" s="227" t="s">
        <v>505</v>
      </c>
      <c r="F4" s="227"/>
      <c r="G4" s="227"/>
      <c r="H4" s="227"/>
      <c r="I4" s="227"/>
      <c r="J4" s="227"/>
      <c r="K4" s="227"/>
      <c r="L4" s="227"/>
      <c r="M4" s="227"/>
      <c r="N4" s="227"/>
      <c r="O4" s="227"/>
      <c r="P4" s="227"/>
      <c r="Q4" s="228" t="s">
        <v>66</v>
      </c>
      <c r="R4" s="228"/>
      <c r="S4" s="229">
        <v>2021</v>
      </c>
      <c r="T4" s="229"/>
      <c r="U4" s="229"/>
      <c r="V4" s="47"/>
      <c r="X4" s="47"/>
    </row>
    <row r="5" spans="1:25" s="19" customFormat="1" ht="69.75" customHeight="1" x14ac:dyDescent="0.25">
      <c r="A5" s="45"/>
      <c r="D5" s="129" t="s">
        <v>65</v>
      </c>
      <c r="E5" s="230" t="s">
        <v>506</v>
      </c>
      <c r="F5" s="230"/>
      <c r="G5" s="230"/>
      <c r="H5" s="230"/>
      <c r="I5" s="230"/>
      <c r="J5" s="230"/>
      <c r="K5" s="230"/>
      <c r="L5" s="230"/>
      <c r="M5" s="230"/>
      <c r="N5" s="230"/>
      <c r="O5" s="230"/>
      <c r="P5" s="230"/>
      <c r="Q5" s="230"/>
      <c r="R5" s="230"/>
      <c r="S5" s="230"/>
      <c r="T5" s="230"/>
      <c r="U5" s="230"/>
      <c r="V5" s="168"/>
      <c r="X5" s="168"/>
    </row>
    <row r="6" spans="1:25" s="19" customFormat="1" ht="15" x14ac:dyDescent="0.25">
      <c r="A6" s="45"/>
      <c r="B6" s="44"/>
      <c r="C6" s="44"/>
      <c r="H6" s="42"/>
      <c r="I6" s="43"/>
      <c r="J6" s="43"/>
      <c r="O6" s="42"/>
      <c r="P6" s="42"/>
      <c r="U6" s="42"/>
      <c r="V6" s="42"/>
      <c r="X6" s="42"/>
    </row>
    <row r="7" spans="1:25" s="33" customFormat="1" ht="30" customHeight="1" x14ac:dyDescent="0.25">
      <c r="A7" s="41"/>
      <c r="B7" s="231" t="s">
        <v>63</v>
      </c>
      <c r="C7" s="231" t="s">
        <v>62</v>
      </c>
      <c r="D7" s="231" t="s">
        <v>60</v>
      </c>
      <c r="E7" s="232" t="s">
        <v>59</v>
      </c>
      <c r="F7" s="231" t="s">
        <v>58</v>
      </c>
      <c r="G7" s="231"/>
      <c r="H7" s="241" t="s">
        <v>53</v>
      </c>
      <c r="I7" s="235" t="s">
        <v>57</v>
      </c>
      <c r="J7" s="237" t="s">
        <v>56</v>
      </c>
      <c r="K7" s="238"/>
      <c r="L7" s="239" t="s">
        <v>55</v>
      </c>
      <c r="M7" s="231" t="s">
        <v>54</v>
      </c>
      <c r="N7" s="231"/>
      <c r="O7" s="241" t="s">
        <v>53</v>
      </c>
      <c r="P7" s="232" t="s">
        <v>52</v>
      </c>
      <c r="Q7" s="231" t="s">
        <v>51</v>
      </c>
      <c r="R7" s="255" t="s">
        <v>50</v>
      </c>
      <c r="S7" s="231" t="s">
        <v>49</v>
      </c>
      <c r="T7" s="235" t="s">
        <v>48</v>
      </c>
      <c r="U7" s="231" t="s">
        <v>47</v>
      </c>
      <c r="V7" s="233" t="s">
        <v>436</v>
      </c>
      <c r="W7" s="234"/>
      <c r="X7" s="233"/>
      <c r="Y7" s="234"/>
    </row>
    <row r="8" spans="1:25" s="33" customFormat="1" ht="96.75" customHeight="1" x14ac:dyDescent="0.25">
      <c r="A8" s="41"/>
      <c r="B8" s="231"/>
      <c r="C8" s="231"/>
      <c r="D8" s="231"/>
      <c r="E8" s="232"/>
      <c r="F8" s="40" t="s">
        <v>44</v>
      </c>
      <c r="G8" s="137" t="s">
        <v>43</v>
      </c>
      <c r="H8" s="242"/>
      <c r="I8" s="236"/>
      <c r="J8" s="136" t="s">
        <v>46</v>
      </c>
      <c r="K8" s="37" t="s">
        <v>45</v>
      </c>
      <c r="L8" s="240"/>
      <c r="M8" s="36" t="s">
        <v>44</v>
      </c>
      <c r="N8" s="35" t="s">
        <v>43</v>
      </c>
      <c r="O8" s="242"/>
      <c r="P8" s="232"/>
      <c r="Q8" s="231"/>
      <c r="R8" s="255"/>
      <c r="S8" s="231"/>
      <c r="T8" s="236"/>
      <c r="U8" s="231"/>
      <c r="V8" s="34" t="s">
        <v>437</v>
      </c>
      <c r="W8" s="34" t="s">
        <v>41</v>
      </c>
      <c r="X8" s="34"/>
      <c r="Y8" s="34"/>
    </row>
    <row r="9" spans="1:25" s="19" customFormat="1" ht="225.75" customHeight="1" x14ac:dyDescent="0.25">
      <c r="A9" s="29">
        <v>1</v>
      </c>
      <c r="B9" s="130" t="s">
        <v>507</v>
      </c>
      <c r="C9" s="139" t="s">
        <v>508</v>
      </c>
      <c r="D9" s="130" t="s">
        <v>509</v>
      </c>
      <c r="E9" s="23" t="s">
        <v>242</v>
      </c>
      <c r="F9" s="22">
        <v>4</v>
      </c>
      <c r="G9" s="22">
        <v>4</v>
      </c>
      <c r="H9" s="26" t="str">
        <f>INDEX([4]Listas!$L$4:$P$8,F9,G9)</f>
        <v>EXTREMA</v>
      </c>
      <c r="I9" s="139" t="s">
        <v>510</v>
      </c>
      <c r="J9" s="25" t="s">
        <v>21</v>
      </c>
      <c r="K9" s="25" t="str">
        <f>IF('[4]Evaluación de Controles'!F13="X","Probabilidad",IF('[4]Evaluación de Controles'!H13="X","Impacto",))</f>
        <v>Probabilidad</v>
      </c>
      <c r="L9" s="22">
        <f>'[4]Evaluación de Controles'!X13</f>
        <v>35</v>
      </c>
      <c r="M9" s="22">
        <f>IF('[4]Evaluación de Controles'!F13="X",IF(L9&gt;75,IF(F9&gt;2,F9-2,IF(F9&gt;1,F9-1,F9)),IF(L9&gt;50,IF(F9&gt;1,F9-1,F9),F9)),F9)</f>
        <v>4</v>
      </c>
      <c r="N9" s="22">
        <f>IF('[4]Evaluación de Controles'!H13="X",IF(L9&gt;75,IF(G9&gt;2,G9-2,IF(G9&gt;1,G9-1,G9)),IF(L9&gt;50,IF(G9&gt;1,G9-1,G9),G9)),G9)</f>
        <v>4</v>
      </c>
      <c r="O9" s="26" t="str">
        <f>INDEX([4]Listas!$L$4:$P$8,M9,N9)</f>
        <v>EXTREMA</v>
      </c>
      <c r="P9" s="25" t="s">
        <v>144</v>
      </c>
      <c r="Q9" s="133" t="s">
        <v>511</v>
      </c>
      <c r="R9" s="224" t="s">
        <v>249</v>
      </c>
      <c r="S9" s="130" t="s">
        <v>512</v>
      </c>
      <c r="T9" s="130" t="s">
        <v>513</v>
      </c>
      <c r="U9" s="130" t="s">
        <v>514</v>
      </c>
      <c r="V9" s="169"/>
      <c r="W9" s="170"/>
      <c r="X9" s="169"/>
      <c r="Y9" s="170"/>
    </row>
    <row r="10" spans="1:25" s="19" customFormat="1" ht="165.75" hidden="1" customHeight="1" x14ac:dyDescent="0.25">
      <c r="A10" s="29">
        <v>2</v>
      </c>
      <c r="B10" s="22"/>
      <c r="C10" s="28"/>
      <c r="D10" s="22"/>
      <c r="E10" s="23"/>
      <c r="F10" s="22"/>
      <c r="G10" s="22"/>
      <c r="H10" s="26"/>
      <c r="I10" s="27"/>
      <c r="J10" s="25"/>
      <c r="K10" s="25"/>
      <c r="L10" s="22"/>
      <c r="M10" s="22"/>
      <c r="N10" s="22"/>
      <c r="O10" s="26"/>
      <c r="P10" s="25"/>
      <c r="Q10" s="24"/>
      <c r="R10" s="151"/>
      <c r="S10" s="22"/>
      <c r="T10" s="22"/>
      <c r="U10" s="22"/>
      <c r="V10" s="169">
        <v>0.7</v>
      </c>
      <c r="W10" s="170" t="s">
        <v>515</v>
      </c>
      <c r="X10" s="169">
        <v>1</v>
      </c>
      <c r="Y10" s="170" t="s">
        <v>516</v>
      </c>
    </row>
    <row r="11" spans="1:25" s="19" customFormat="1" ht="71.25" hidden="1" customHeight="1" x14ac:dyDescent="0.25">
      <c r="A11" s="29"/>
      <c r="B11" s="22"/>
      <c r="C11" s="28"/>
      <c r="D11" s="22"/>
      <c r="E11" s="23"/>
      <c r="F11" s="22"/>
      <c r="G11" s="22"/>
      <c r="H11" s="26"/>
      <c r="I11" s="27"/>
      <c r="J11" s="25"/>
      <c r="K11" s="25"/>
      <c r="L11" s="22"/>
      <c r="M11" s="22"/>
      <c r="N11" s="22"/>
      <c r="O11" s="26"/>
      <c r="P11" s="25"/>
      <c r="Q11" s="24"/>
      <c r="R11" s="151"/>
      <c r="S11" s="22"/>
      <c r="T11" s="22"/>
      <c r="U11" s="22"/>
      <c r="V11" s="171"/>
      <c r="W11" s="81"/>
      <c r="X11" s="171"/>
      <c r="Y11" s="81"/>
    </row>
    <row r="12" spans="1:25" s="19" customFormat="1" ht="67.5" hidden="1" customHeight="1" x14ac:dyDescent="0.25">
      <c r="A12" s="29"/>
      <c r="B12" s="22"/>
      <c r="C12" s="28"/>
      <c r="D12" s="22"/>
      <c r="E12" s="23"/>
      <c r="F12" s="22"/>
      <c r="G12" s="22"/>
      <c r="H12" s="26"/>
      <c r="I12" s="27"/>
      <c r="J12" s="25"/>
      <c r="K12" s="25"/>
      <c r="L12" s="22"/>
      <c r="M12" s="22"/>
      <c r="N12" s="22"/>
      <c r="O12" s="26"/>
      <c r="P12" s="25"/>
      <c r="Q12" s="24"/>
      <c r="R12" s="151"/>
      <c r="S12" s="22"/>
      <c r="T12" s="22"/>
      <c r="U12" s="22"/>
      <c r="V12" s="171"/>
      <c r="W12" s="81"/>
      <c r="X12" s="171"/>
      <c r="Y12" s="81"/>
    </row>
    <row r="13" spans="1:25" x14ac:dyDescent="0.2">
      <c r="B13" s="18"/>
      <c r="C13" s="17"/>
      <c r="D13" s="7"/>
      <c r="E13" s="7"/>
      <c r="F13" s="7"/>
      <c r="G13" s="7"/>
      <c r="H13" s="9"/>
      <c r="I13" s="8"/>
      <c r="J13" s="8"/>
      <c r="K13" s="7"/>
      <c r="L13" s="11"/>
      <c r="V13" s="1"/>
      <c r="X13" s="1"/>
    </row>
    <row r="14" spans="1:25" x14ac:dyDescent="0.2">
      <c r="B14" s="12"/>
      <c r="C14" s="12"/>
      <c r="D14" s="12"/>
      <c r="E14" s="12"/>
      <c r="F14" s="256" t="s">
        <v>6</v>
      </c>
      <c r="G14" s="256"/>
      <c r="H14" s="10">
        <f>COUNTIF(H9:H10,"BAJA")</f>
        <v>0</v>
      </c>
      <c r="I14" s="8"/>
      <c r="J14" s="8"/>
      <c r="K14" s="7"/>
      <c r="L14" s="11"/>
      <c r="M14" s="256" t="s">
        <v>6</v>
      </c>
      <c r="N14" s="256"/>
      <c r="O14" s="10">
        <f>COUNTIF(O9:O10,"BAJA")</f>
        <v>0</v>
      </c>
      <c r="V14" s="1"/>
      <c r="X14" s="1"/>
    </row>
    <row r="15" spans="1:25" x14ac:dyDescent="0.2">
      <c r="B15" s="285"/>
      <c r="C15" s="285"/>
      <c r="D15" s="285"/>
      <c r="E15" s="285"/>
      <c r="F15" s="256" t="s">
        <v>5</v>
      </c>
      <c r="G15" s="256"/>
      <c r="H15" s="10">
        <f>COUNTIF(H9:H10,"MODERADA")</f>
        <v>0</v>
      </c>
      <c r="I15" s="8"/>
      <c r="J15" s="8"/>
      <c r="K15" s="7"/>
      <c r="L15" s="12"/>
      <c r="M15" s="256" t="s">
        <v>5</v>
      </c>
      <c r="N15" s="256"/>
      <c r="O15" s="10">
        <f>COUNTIF(O9:O10,"MODERADA")</f>
        <v>0</v>
      </c>
      <c r="V15" s="1"/>
      <c r="X15" s="1"/>
    </row>
    <row r="16" spans="1:25" x14ac:dyDescent="0.2">
      <c r="B16" s="15"/>
      <c r="D16" s="15"/>
      <c r="E16" s="7"/>
      <c r="F16" s="256" t="s">
        <v>4</v>
      </c>
      <c r="G16" s="256"/>
      <c r="H16" s="10">
        <f>COUNTIF(H9:H10,"ALTA")</f>
        <v>0</v>
      </c>
      <c r="I16" s="8"/>
      <c r="J16" s="8"/>
      <c r="K16" s="7"/>
      <c r="L16" s="7"/>
      <c r="M16" s="256" t="s">
        <v>4</v>
      </c>
      <c r="N16" s="256"/>
      <c r="O16" s="10">
        <f>COUNTIF(O9:O10,"ALTA")</f>
        <v>0</v>
      </c>
      <c r="P16" s="1"/>
      <c r="U16" s="1"/>
      <c r="V16" s="1"/>
      <c r="X16" s="1"/>
    </row>
    <row r="17" spans="2:25" ht="15.75" x14ac:dyDescent="0.2">
      <c r="B17" s="14" t="s">
        <v>3</v>
      </c>
      <c r="D17" s="13" t="s">
        <v>2</v>
      </c>
      <c r="E17" s="12"/>
      <c r="F17" s="256" t="s">
        <v>1</v>
      </c>
      <c r="G17" s="256"/>
      <c r="H17" s="10">
        <f>COUNTIF(H9:H10,"EXTREMA")</f>
        <v>1</v>
      </c>
      <c r="I17" s="8"/>
      <c r="J17" s="8"/>
      <c r="K17" s="7"/>
      <c r="L17" s="11"/>
      <c r="M17" s="256" t="s">
        <v>1</v>
      </c>
      <c r="N17" s="256"/>
      <c r="O17" s="10">
        <f>COUNTIF(O9:O10,"EXTREMA")</f>
        <v>1</v>
      </c>
      <c r="V17" s="1"/>
      <c r="X17" s="1"/>
    </row>
    <row r="18" spans="2:25" x14ac:dyDescent="0.2">
      <c r="D18" s="7"/>
      <c r="F18" s="7"/>
      <c r="G18" s="7"/>
      <c r="H18" s="9"/>
      <c r="I18" s="8"/>
      <c r="J18" s="8"/>
      <c r="K18" s="7"/>
      <c r="L18" s="7" t="s">
        <v>0</v>
      </c>
      <c r="O18" s="1"/>
      <c r="P18" s="1"/>
      <c r="U18" s="1"/>
    </row>
    <row r="20" spans="2:25" ht="15.75" x14ac:dyDescent="0.2">
      <c r="B20" s="6" t="s">
        <v>380</v>
      </c>
      <c r="C20" s="5" t="s">
        <v>517</v>
      </c>
    </row>
    <row r="22" spans="2:25" x14ac:dyDescent="0.2">
      <c r="W22" s="225"/>
    </row>
    <row r="24" spans="2:25" x14ac:dyDescent="0.2">
      <c r="V24" s="100"/>
      <c r="W24" s="100"/>
      <c r="X24" s="100"/>
      <c r="Y24" s="100"/>
    </row>
  </sheetData>
  <mergeCells count="34">
    <mergeCell ref="E5:U5"/>
    <mergeCell ref="B1:U1"/>
    <mergeCell ref="B2:U2"/>
    <mergeCell ref="E4:P4"/>
    <mergeCell ref="Q4:R4"/>
    <mergeCell ref="S4:U4"/>
    <mergeCell ref="B15:E15"/>
    <mergeCell ref="F15:G15"/>
    <mergeCell ref="M15:N15"/>
    <mergeCell ref="Q7:Q8"/>
    <mergeCell ref="R7:R8"/>
    <mergeCell ref="I7:I8"/>
    <mergeCell ref="J7:K7"/>
    <mergeCell ref="L7:L8"/>
    <mergeCell ref="M7:N7"/>
    <mergeCell ref="O7:O8"/>
    <mergeCell ref="P7:P8"/>
    <mergeCell ref="B7:B8"/>
    <mergeCell ref="C7:C8"/>
    <mergeCell ref="D7:D8"/>
    <mergeCell ref="E7:E8"/>
    <mergeCell ref="F7:G7"/>
    <mergeCell ref="F16:G16"/>
    <mergeCell ref="M16:N16"/>
    <mergeCell ref="F17:G17"/>
    <mergeCell ref="M17:N17"/>
    <mergeCell ref="X7:Y7"/>
    <mergeCell ref="F14:G14"/>
    <mergeCell ref="M14:N14"/>
    <mergeCell ref="S7:S8"/>
    <mergeCell ref="T7:T8"/>
    <mergeCell ref="U7:U8"/>
    <mergeCell ref="V7:W7"/>
    <mergeCell ref="H7:H8"/>
  </mergeCells>
  <conditionalFormatting sqref="H3 O3 H6 O6 H13:H1048576 O13:O1048576">
    <cfRule type="cellIs" dxfId="443" priority="19" operator="equal">
      <formula>"BAJA"</formula>
    </cfRule>
  </conditionalFormatting>
  <conditionalFormatting sqref="H3 O3 H6 O6 H13:H1048576 O13:O1048576">
    <cfRule type="cellIs" dxfId="442" priority="16" operator="equal">
      <formula>"EXTREMA"</formula>
    </cfRule>
    <cfRule type="cellIs" dxfId="441" priority="17" operator="equal">
      <formula>"ALTA"</formula>
    </cfRule>
    <cfRule type="cellIs" dxfId="440" priority="18" operator="equal">
      <formula>"MODERADA"</formula>
    </cfRule>
  </conditionalFormatting>
  <conditionalFormatting sqref="E3:F3 M3:N3 E6:F6 F9:G12 E13:F1048576 M6:N6 M13:N1048576">
    <cfRule type="colorScale" priority="15">
      <colorScale>
        <cfvo type="num" val="1"/>
        <cfvo type="num" val="3"/>
        <cfvo type="num" val="5"/>
        <color theme="6" tint="-0.499984740745262"/>
        <color rgb="FFFFFF00"/>
        <color rgb="FFC00000"/>
      </colorScale>
    </cfRule>
  </conditionalFormatting>
  <conditionalFormatting sqref="H9:H12">
    <cfRule type="cellIs" dxfId="439" priority="11" operator="equal">
      <formula>"EXTREMA"</formula>
    </cfRule>
    <cfRule type="cellIs" dxfId="438" priority="12" operator="equal">
      <formula>"ALTA"</formula>
    </cfRule>
    <cfRule type="cellIs" dxfId="437" priority="13" operator="equal">
      <formula>"MODERADA"</formula>
    </cfRule>
    <cfRule type="cellIs" dxfId="436" priority="14" operator="equal">
      <formula>"BAJA"</formula>
    </cfRule>
  </conditionalFormatting>
  <conditionalFormatting sqref="O9:O12">
    <cfRule type="cellIs" dxfId="435" priority="7" operator="equal">
      <formula>"EXTREMA"</formula>
    </cfRule>
    <cfRule type="cellIs" dxfId="434" priority="8" operator="equal">
      <formula>"ALTA"</formula>
    </cfRule>
    <cfRule type="cellIs" dxfId="433" priority="9" operator="equal">
      <formula>"MODERADA"</formula>
    </cfRule>
    <cfRule type="cellIs" dxfId="432" priority="10" operator="equal">
      <formula>"BAJA"</formula>
    </cfRule>
  </conditionalFormatting>
  <conditionalFormatting sqref="M9:N12">
    <cfRule type="colorScale" priority="6">
      <colorScale>
        <cfvo type="num" val="1"/>
        <cfvo type="num" val="3"/>
        <cfvo type="num" val="5"/>
        <color theme="6" tint="-0.499984740745262"/>
        <color rgb="FFFFFF00"/>
        <color rgb="FFC00000"/>
      </colorScale>
    </cfRule>
  </conditionalFormatting>
  <conditionalFormatting sqref="F7:G8 M7:N8">
    <cfRule type="colorScale" priority="1">
      <colorScale>
        <cfvo type="num" val="1"/>
        <cfvo type="num" val="3"/>
        <cfvo type="num" val="5"/>
        <color theme="6" tint="-0.499984740745262"/>
        <color rgb="FFFFFF00"/>
        <color rgb="FFC00000"/>
      </colorScale>
    </cfRule>
  </conditionalFormatting>
  <conditionalFormatting sqref="H7:H8 O7:O8">
    <cfRule type="cellIs" dxfId="431" priority="5" operator="equal">
      <formula>"BAJA"</formula>
    </cfRule>
  </conditionalFormatting>
  <conditionalFormatting sqref="H7:H8 O7:O8">
    <cfRule type="cellIs" dxfId="430" priority="2" operator="equal">
      <formula>"EXTREMA"</formula>
    </cfRule>
    <cfRule type="cellIs" dxfId="429" priority="3" operator="equal">
      <formula>"ALTA"</formula>
    </cfRule>
    <cfRule type="cellIs" dxfId="428" priority="4" operator="equal">
      <formula>"MODERADA"</formula>
    </cfRule>
  </conditionalFormatting>
  <printOptions horizontalCentered="1"/>
  <pageMargins left="0.35433070866141736" right="0.27559055118110237" top="0.86614173228346458" bottom="0.23622047244094491" header="0.31496062992125984" footer="0.15748031496062992"/>
  <pageSetup paperSize="258" fitToHeight="0" orientation="landscape" r:id="rId1"/>
  <drawing r:id="rId2"/>
  <extLst>
    <ext xmlns:x14="http://schemas.microsoft.com/office/spreadsheetml/2009/9/main" uri="{CCE6A557-97BC-4b89-ADB6-D9C93CAAB3DF}">
      <x14:dataValidations xmlns:xm="http://schemas.microsoft.com/office/excel/2006/main" count="2">
        <x14:dataValidation type="list" showInputMessage="1" showErrorMessage="1">
          <x14:formula1>
            <xm:f>'D:\CONTROL INTERNO\DOCUMENTOS 2021\4. MAPA DE RIESGOS Y SEGUIMIENTOS\0. Actualizacion y suscripcion 2021\[1. Mapa de Riesgos proceso misionales-Area tecnica 2021.xlsx]Listas'!#REF!</xm:f>
          </x14:formula1>
          <xm:sqref>J9:J12</xm:sqref>
        </x14:dataValidation>
        <x14:dataValidation type="list" showInputMessage="1" showErrorMessage="1">
          <x14:formula1>
            <xm:f>'D:\CONTROL INTERNO\DOCUMENTOS 2021\4. MAPA DE RIESGOS Y SEGUIMIENTOS\0. Actualizacion y suscripcion 2021\[1. Mapa de Riesgos proceso misionales-Area tecnica 2021.xlsx]Listas'!#REF!</xm:f>
          </x14:formula1>
          <xm:sqref>E9:E12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28</vt:i4>
      </vt:variant>
    </vt:vector>
  </HeadingPairs>
  <TitlesOfParts>
    <vt:vector size="46" baseType="lpstr">
      <vt:lpstr>(1) Planeación</vt:lpstr>
      <vt:lpstr>(2) Control Interno</vt:lpstr>
      <vt:lpstr>(3) Juridica</vt:lpstr>
      <vt:lpstr>(4) Contratación</vt:lpstr>
      <vt:lpstr>(5) Deporte Asociado</vt:lpstr>
      <vt:lpstr>(6) Juegos Intercolegiados</vt:lpstr>
      <vt:lpstr>(7) Deporte Social y C</vt:lpstr>
      <vt:lpstr>(8) Recreacion y Aprove T</vt:lpstr>
      <vt:lpstr>(9) Habitos y Estilo VS</vt:lpstr>
      <vt:lpstr>(10) Talento Humano</vt:lpstr>
      <vt:lpstr>(11) Seguridad y Salud T</vt:lpstr>
      <vt:lpstr>(12) Sistemas</vt:lpstr>
      <vt:lpstr>(13) Archivo Central</vt:lpstr>
      <vt:lpstr>(14) Contabilidad</vt:lpstr>
      <vt:lpstr>(15) Presupuesto</vt:lpstr>
      <vt:lpstr>(16) Tesorería</vt:lpstr>
      <vt:lpstr>(17) Almacén</vt:lpstr>
      <vt:lpstr>Hoja1</vt:lpstr>
      <vt:lpstr>'(10) Talento Humano'!Área_de_impresión</vt:lpstr>
      <vt:lpstr>'(11) Seguridad y Salud T'!Área_de_impresión</vt:lpstr>
      <vt:lpstr>'(12) Sistemas'!Área_de_impresión</vt:lpstr>
      <vt:lpstr>'(13) Archivo Central'!Área_de_impresión</vt:lpstr>
      <vt:lpstr>'(14) Contabilidad'!Área_de_impresión</vt:lpstr>
      <vt:lpstr>'(15) Presupuesto'!Área_de_impresión</vt:lpstr>
      <vt:lpstr>'(16) Tesorería'!Área_de_impresión</vt:lpstr>
      <vt:lpstr>'(17) Almacén'!Área_de_impresión</vt:lpstr>
      <vt:lpstr>'(2) Control Interno'!Área_de_impresión</vt:lpstr>
      <vt:lpstr>'(3) Juridica'!Área_de_impresión</vt:lpstr>
      <vt:lpstr>'(4) Contratación'!Área_de_impresión</vt:lpstr>
      <vt:lpstr>'(5) Deporte Asociado'!Área_de_impresión</vt:lpstr>
      <vt:lpstr>'(6) Juegos Intercolegiados'!Área_de_impresión</vt:lpstr>
      <vt:lpstr>'(7) Deporte Social y C'!Área_de_impresión</vt:lpstr>
      <vt:lpstr>'(8) Recreacion y Aprove T'!Área_de_impresión</vt:lpstr>
      <vt:lpstr>'(9) Habitos y Estilo VS'!Área_de_impresión</vt:lpstr>
      <vt:lpstr>'(10) Talento Humano'!Títulos_a_imprimir</vt:lpstr>
      <vt:lpstr>'(11) Seguridad y Salud T'!Títulos_a_imprimir</vt:lpstr>
      <vt:lpstr>'(12) Sistemas'!Títulos_a_imprimir</vt:lpstr>
      <vt:lpstr>'(13) Archivo Central'!Títulos_a_imprimir</vt:lpstr>
      <vt:lpstr>'(14) Contabilidad'!Títulos_a_imprimir</vt:lpstr>
      <vt:lpstr>'(15) Presupuesto'!Títulos_a_imprimir</vt:lpstr>
      <vt:lpstr>'(16) Tesorería'!Títulos_a_imprimir</vt:lpstr>
      <vt:lpstr>'(2) Control Interno'!Títulos_a_imprimir</vt:lpstr>
      <vt:lpstr>'(3) Juridica'!Títulos_a_imprimir</vt:lpstr>
      <vt:lpstr>'(6) Juegos Intercolegiados'!Títulos_a_imprimir</vt:lpstr>
      <vt:lpstr>'(7) Deporte Social y C'!Títulos_a_imprimir</vt:lpstr>
      <vt:lpstr>'(9) Habitos y Estilo VS'!Títulos_a_imprimir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dc:creator>
  <cp:lastModifiedBy>INDEPORTES QUINDIO</cp:lastModifiedBy>
  <dcterms:created xsi:type="dcterms:W3CDTF">2020-05-26T16:09:40Z</dcterms:created>
  <dcterms:modified xsi:type="dcterms:W3CDTF">2021-06-28T22:07:15Z</dcterms:modified>
</cp:coreProperties>
</file>