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defaultThemeVersion="124226"/>
  <bookViews>
    <workbookView xWindow="0" yWindow="0" windowWidth="20490" windowHeight="9045" tabRatio="961" activeTab="7"/>
  </bookViews>
  <sheets>
    <sheet name="(1) Deporte Asociado" sheetId="19" r:id="rId1"/>
    <sheet name="(2) Juegos Intercolegiados" sheetId="17" r:id="rId2"/>
    <sheet name="(3) Deporte Social y C" sheetId="9" r:id="rId3"/>
    <sheet name="(4) Recreacion y Aprove T" sheetId="15" r:id="rId4"/>
    <sheet name="(5) Habitos y Estilo VS" sheetId="11" r:id="rId5"/>
    <sheet name="Evaluación de Controles" sheetId="33" state="hidden" r:id="rId6"/>
    <sheet name="Resumen" sheetId="21" r:id="rId7"/>
    <sheet name="Evolución" sheetId="22" r:id="rId8"/>
    <sheet name="Listas" sheetId="4" state="hidden" r:id="rId9"/>
    <sheet name="Impactos" sheetId="24" state="hidden" r:id="rId10"/>
    <sheet name="Idea Zonas" sheetId="26" state="hidden" r:id="rId11"/>
    <sheet name="formatos pre" sheetId="34" state="hidden" r:id="rId12"/>
  </sheets>
  <definedNames>
    <definedName name="_xlnm._FilterDatabase" localSheetId="8" hidden="1">Listas!$AC$12:$AC$15</definedName>
    <definedName name="_xlnm.Print_Area" localSheetId="1">'(2) Juegos Intercolegiados'!$A$1:$V$17</definedName>
    <definedName name="_xlnm.Print_Area" localSheetId="2">'(3) Deporte Social y C'!$A$1:$V$11</definedName>
    <definedName name="_xlnm.Print_Area" localSheetId="3">'(4) Recreacion y Aprove T'!$A$1:$V$10</definedName>
    <definedName name="_xlnm.Print_Area" localSheetId="4">'(5) Habitos y Estilo VS'!$A$1:$V$10</definedName>
    <definedName name="_xlnm.Print_Area" localSheetId="5">'Evaluación de Controles'!$B$1:$Y$14</definedName>
    <definedName name="_xlnm.Print_Area" localSheetId="7">Evolución!$B$1:$Q$17</definedName>
    <definedName name="_xlnm.Print_Area" localSheetId="9">Impactos!$A$1:$G$12</definedName>
    <definedName name="_xlnm.Print_Area" localSheetId="6">Resumen!$A$2:$O$29</definedName>
    <definedName name="_xlnm.Criteria" localSheetId="8">Listas!$AC$12:$AC$15</definedName>
    <definedName name="_xlnm.Print_Titles" localSheetId="1">'(2) Juegos Intercolegiados'!$7:$8</definedName>
    <definedName name="_xlnm.Print_Titles" localSheetId="2">'(3) Deporte Social y C'!$7:$8</definedName>
    <definedName name="_xlnm.Print_Titles" localSheetId="4">'(5) Habitos y Estilo VS'!$7:$8</definedName>
    <definedName name="_xlnm.Print_Titles" localSheetId="5">'Evaluación de Controles'!$1:$3</definedName>
    <definedName name="Z_31578BE1_199E_4DDD_BD28_180CDA7042A3_.wvu.Cols" localSheetId="0" hidden="1">'(1) Deporte Asociado'!$D:$D,'(1) Deporte Asociado'!$F:$F,'(1) Deporte Asociado'!$K:$M,'(1) Deporte Asociado'!$Q:$Q,'(1) Deporte Asociado'!$S:$T,'(1) Deporte Asociado'!$V:$X</definedName>
    <definedName name="Z_31578BE1_199E_4DDD_BD28_180CDA7042A3_.wvu.Cols" localSheetId="1" hidden="1">'(2) Juegos Intercolegiados'!$D:$D,'(2) Juegos Intercolegiados'!$F:$F,'(2) Juegos Intercolegiados'!$K:$M,'(2) Juegos Intercolegiados'!$Q:$Q,'(2) Juegos Intercolegiados'!$S:$T,'(2) Juegos Intercolegiados'!$V:$X</definedName>
    <definedName name="Z_31578BE1_199E_4DDD_BD28_180CDA7042A3_.wvu.Cols" localSheetId="2" hidden="1">'(3) Deporte Social y C'!$D:$D,'(3) Deporte Social y C'!$F:$F,'(3) Deporte Social y C'!$K:$M,'(3) Deporte Social y C'!$Q:$Q,'(3) Deporte Social y C'!$S:$T,'(3) Deporte Social y C'!$V:$X</definedName>
    <definedName name="Z_31578BE1_199E_4DDD_BD28_180CDA7042A3_.wvu.Cols" localSheetId="3" hidden="1">'(4) Recreacion y Aprove T'!$D:$D,'(4) Recreacion y Aprove T'!$F:$F,'(4) Recreacion y Aprove T'!$K:$M,'(4) Recreacion y Aprove T'!$Q:$Q,'(4) Recreacion y Aprove T'!$S:$T,'(4) Recreacion y Aprove T'!$V:$X</definedName>
    <definedName name="Z_31578BE1_199E_4DDD_BD28_180CDA7042A3_.wvu.Cols" localSheetId="4" hidden="1">'(5) Habitos y Estilo VS'!$D:$D,'(5) Habitos y Estilo VS'!$F:$F,'(5) Habitos y Estilo VS'!$K:$M,'(5) Habitos y Estilo VS'!$Q:$Q,'(5) Habitos y Estilo VS'!$S:$T,'(5) Habitos y Estilo VS'!$V:$X</definedName>
    <definedName name="Z_31578BE1_199E_4DDD_BD28_180CDA7042A3_.wvu.Cols" localSheetId="6" hidden="1">Resumen!$Q:$AE,Resumen!$AH:$AX</definedName>
    <definedName name="Z_31578BE1_199E_4DDD_BD28_180CDA7042A3_.wvu.PrintArea" localSheetId="1" hidden="1">'(2) Juegos Intercolegiados'!$A$1:$V$17</definedName>
    <definedName name="Z_31578BE1_199E_4DDD_BD28_180CDA7042A3_.wvu.PrintArea" localSheetId="2" hidden="1">'(3) Deporte Social y C'!$A$1:$V$11</definedName>
    <definedName name="Z_31578BE1_199E_4DDD_BD28_180CDA7042A3_.wvu.PrintArea" localSheetId="3" hidden="1">'(4) Recreacion y Aprove T'!$A$1:$V$10</definedName>
    <definedName name="Z_31578BE1_199E_4DDD_BD28_180CDA7042A3_.wvu.PrintArea" localSheetId="4" hidden="1">'(5) Habitos y Estilo VS'!$A$1:$V$10</definedName>
    <definedName name="Z_31578BE1_199E_4DDD_BD28_180CDA7042A3_.wvu.PrintArea" localSheetId="5" hidden="1">'Evaluación de Controles'!$B$1:$Y$14</definedName>
    <definedName name="Z_31578BE1_199E_4DDD_BD28_180CDA7042A3_.wvu.PrintArea" localSheetId="7" hidden="1">Evolución!$K$1:$Q$10</definedName>
    <definedName name="Z_31578BE1_199E_4DDD_BD28_180CDA7042A3_.wvu.PrintArea" localSheetId="9" hidden="1">Impactos!$A$1:$G$12</definedName>
    <definedName name="Z_31578BE1_199E_4DDD_BD28_180CDA7042A3_.wvu.PrintArea" localSheetId="6" hidden="1">Resumen!$A$2:$O$29</definedName>
    <definedName name="Z_31578BE1_199E_4DDD_BD28_180CDA7042A3_.wvu.PrintTitles" localSheetId="1" hidden="1">'(2) Juegos Intercolegiados'!$7:$8</definedName>
    <definedName name="Z_31578BE1_199E_4DDD_BD28_180CDA7042A3_.wvu.PrintTitles" localSheetId="2" hidden="1">'(3) Deporte Social y C'!$7:$8</definedName>
    <definedName name="Z_31578BE1_199E_4DDD_BD28_180CDA7042A3_.wvu.PrintTitles" localSheetId="4" hidden="1">'(5) Habitos y Estilo VS'!$7:$8</definedName>
    <definedName name="Z_31578BE1_199E_4DDD_BD28_180CDA7042A3_.wvu.PrintTitles" localSheetId="5" hidden="1">'Evaluación de Controles'!$1:$3</definedName>
    <definedName name="Z_42BB51DB_DC3E_4DA5_9499_5574EB19780E_.wvu.Cols" localSheetId="0" hidden="1">'(1) Deporte Asociado'!$D:$D,'(1) Deporte Asociado'!$F:$F,'(1) Deporte Asociado'!$K:$M,'(1) Deporte Asociado'!$Q:$Q,'(1) Deporte Asociado'!$S:$T,'(1) Deporte Asociado'!$V:$X</definedName>
    <definedName name="Z_42BB51DB_DC3E_4DA5_9499_5574EB19780E_.wvu.Cols" localSheetId="1" hidden="1">'(2) Juegos Intercolegiados'!$D:$D,'(2) Juegos Intercolegiados'!$F:$F,'(2) Juegos Intercolegiados'!$K:$M,'(2) Juegos Intercolegiados'!$Q:$Q,'(2) Juegos Intercolegiados'!$S:$T,'(2) Juegos Intercolegiados'!$V:$X</definedName>
    <definedName name="Z_42BB51DB_DC3E_4DA5_9499_5574EB19780E_.wvu.Cols" localSheetId="2" hidden="1">'(3) Deporte Social y C'!$D:$D,'(3) Deporte Social y C'!$F:$F,'(3) Deporte Social y C'!$K:$M,'(3) Deporte Social y C'!$Q:$Q,'(3) Deporte Social y C'!$S:$T,'(3) Deporte Social y C'!$V:$X</definedName>
    <definedName name="Z_42BB51DB_DC3E_4DA5_9499_5574EB19780E_.wvu.Cols" localSheetId="3" hidden="1">'(4) Recreacion y Aprove T'!$D:$D,'(4) Recreacion y Aprove T'!$F:$F,'(4) Recreacion y Aprove T'!$K:$M,'(4) Recreacion y Aprove T'!$Q:$Q,'(4) Recreacion y Aprove T'!$S:$T,'(4) Recreacion y Aprove T'!$V:$X</definedName>
    <definedName name="Z_42BB51DB_DC3E_4DA5_9499_5574EB19780E_.wvu.Cols" localSheetId="4" hidden="1">'(5) Habitos y Estilo VS'!$D:$D,'(5) Habitos y Estilo VS'!$F:$F,'(5) Habitos y Estilo VS'!$K:$M,'(5) Habitos y Estilo VS'!$Q:$Q,'(5) Habitos y Estilo VS'!$S:$T,'(5) Habitos y Estilo VS'!$V:$X</definedName>
    <definedName name="Z_42BB51DB_DC3E_4DA5_9499_5574EB19780E_.wvu.Cols" localSheetId="6" hidden="1">Resumen!$Q:$AE,Resumen!$AH:$AX</definedName>
    <definedName name="Z_42BB51DB_DC3E_4DA5_9499_5574EB19780E_.wvu.PrintArea" localSheetId="1" hidden="1">'(2) Juegos Intercolegiados'!$A$1:$V$17</definedName>
    <definedName name="Z_42BB51DB_DC3E_4DA5_9499_5574EB19780E_.wvu.PrintArea" localSheetId="2" hidden="1">'(3) Deporte Social y C'!$A$1:$V$11</definedName>
    <definedName name="Z_42BB51DB_DC3E_4DA5_9499_5574EB19780E_.wvu.PrintArea" localSheetId="3" hidden="1">'(4) Recreacion y Aprove T'!$A$1:$V$10</definedName>
    <definedName name="Z_42BB51DB_DC3E_4DA5_9499_5574EB19780E_.wvu.PrintArea" localSheetId="4" hidden="1">'(5) Habitos y Estilo VS'!$A$1:$V$10</definedName>
    <definedName name="Z_42BB51DB_DC3E_4DA5_9499_5574EB19780E_.wvu.PrintArea" localSheetId="5" hidden="1">'Evaluación de Controles'!$B$1:$Y$14</definedName>
    <definedName name="Z_42BB51DB_DC3E_4DA5_9499_5574EB19780E_.wvu.PrintArea" localSheetId="7" hidden="1">Evolución!$K$1:$Q$10</definedName>
    <definedName name="Z_42BB51DB_DC3E_4DA5_9499_5574EB19780E_.wvu.PrintArea" localSheetId="9" hidden="1">Impactos!$A$1:$G$12</definedName>
    <definedName name="Z_42BB51DB_DC3E_4DA5_9499_5574EB19780E_.wvu.PrintArea" localSheetId="6" hidden="1">Resumen!$A$2:$O$29</definedName>
    <definedName name="Z_42BB51DB_DC3E_4DA5_9499_5574EB19780E_.wvu.PrintTitles" localSheetId="1" hidden="1">'(2) Juegos Intercolegiados'!$7:$8</definedName>
    <definedName name="Z_42BB51DB_DC3E_4DA5_9499_5574EB19780E_.wvu.PrintTitles" localSheetId="2" hidden="1">'(3) Deporte Social y C'!$7:$8</definedName>
    <definedName name="Z_42BB51DB_DC3E_4DA5_9499_5574EB19780E_.wvu.PrintTitles" localSheetId="4" hidden="1">'(5) Habitos y Estilo VS'!$7:$8</definedName>
    <definedName name="Z_42BB51DB_DC3E_4DA5_9499_5574EB19780E_.wvu.PrintTitles" localSheetId="5" hidden="1">'Evaluación de Controles'!$1:$3</definedName>
    <definedName name="Z_4890415D_ABA4_4363_9A7D_9DAD39F08A9F_.wvu.Cols" localSheetId="0" hidden="1">'(1) Deporte Asociado'!$D:$D,'(1) Deporte Asociado'!$F:$F,'(1) Deporte Asociado'!$K:$M,'(1) Deporte Asociado'!$Q:$Q,'(1) Deporte Asociado'!$S:$T,'(1) Deporte Asociado'!$V:$X</definedName>
    <definedName name="Z_4890415D_ABA4_4363_9A7D_9DAD39F08A9F_.wvu.Cols" localSheetId="6" hidden="1">Resumen!$Q:$AE,Resumen!$AH:$AX</definedName>
    <definedName name="Z_4890415D_ABA4_4363_9A7D_9DAD39F08A9F_.wvu.PrintArea" localSheetId="1" hidden="1">'(2) Juegos Intercolegiados'!$A$1:$V$10</definedName>
    <definedName name="Z_4890415D_ABA4_4363_9A7D_9DAD39F08A9F_.wvu.PrintArea" localSheetId="2" hidden="1">'(3) Deporte Social y C'!$A$1:$V$11</definedName>
    <definedName name="Z_4890415D_ABA4_4363_9A7D_9DAD39F08A9F_.wvu.PrintArea" localSheetId="3" hidden="1">'(4) Recreacion y Aprove T'!$A$1:$V$10</definedName>
    <definedName name="Z_4890415D_ABA4_4363_9A7D_9DAD39F08A9F_.wvu.PrintArea" localSheetId="4" hidden="1">'(5) Habitos y Estilo VS'!$A$1:$V$10</definedName>
    <definedName name="Z_4890415D_ABA4_4363_9A7D_9DAD39F08A9F_.wvu.PrintArea" localSheetId="5" hidden="1">'Evaluación de Controles'!$B$1:$Y$14</definedName>
    <definedName name="Z_4890415D_ABA4_4363_9A7D_9DAD39F08A9F_.wvu.PrintArea" localSheetId="7" hidden="1">Evolución!$K$1:$Q$10</definedName>
    <definedName name="Z_4890415D_ABA4_4363_9A7D_9DAD39F08A9F_.wvu.PrintArea" localSheetId="9" hidden="1">Impactos!$A$1:$G$12</definedName>
    <definedName name="Z_4890415D_ABA4_4363_9A7D_9DAD39F08A9F_.wvu.PrintArea" localSheetId="6" hidden="1">Resumen!$A$2:$O$29</definedName>
    <definedName name="Z_4890415D_ABA4_4363_9A7D_9DAD39F08A9F_.wvu.PrintTitles" localSheetId="1" hidden="1">'(2) Juegos Intercolegiados'!$7:$8</definedName>
    <definedName name="Z_4890415D_ABA4_4363_9A7D_9DAD39F08A9F_.wvu.PrintTitles" localSheetId="2" hidden="1">'(3) Deporte Social y C'!$7:$8</definedName>
    <definedName name="Z_4890415D_ABA4_4363_9A7D_9DAD39F08A9F_.wvu.PrintTitles" localSheetId="4" hidden="1">'(5) Habitos y Estilo VS'!$7:$8</definedName>
    <definedName name="Z_4890415D_ABA4_4363_9A7D_9DAD39F08A9F_.wvu.PrintTitles" localSheetId="5" hidden="1">'Evaluación de Controles'!$1:$3</definedName>
    <definedName name="Z_915A0EBC_A358_405B_93F7_90752DA34B9F_.wvu.Cols" localSheetId="0" hidden="1">'(1) Deporte Asociado'!$D:$D,'(1) Deporte Asociado'!$F:$F,'(1) Deporte Asociado'!$K:$M,'(1) Deporte Asociado'!$Q:$Q,'(1) Deporte Asociado'!$S:$T,'(1) Deporte Asociado'!$V:$X</definedName>
    <definedName name="Z_915A0EBC_A358_405B_93F7_90752DA34B9F_.wvu.Cols" localSheetId="1" hidden="1">'(2) Juegos Intercolegiados'!$D:$D,'(2) Juegos Intercolegiados'!$F:$F,'(2) Juegos Intercolegiados'!$K:$M,'(2) Juegos Intercolegiados'!$Q:$Q,'(2) Juegos Intercolegiados'!$S:$T,'(2) Juegos Intercolegiados'!$V:$X</definedName>
    <definedName name="Z_915A0EBC_A358_405B_93F7_90752DA34B9F_.wvu.Cols" localSheetId="2" hidden="1">'(3) Deporte Social y C'!$D:$D,'(3) Deporte Social y C'!$F:$F,'(3) Deporte Social y C'!$K:$M,'(3) Deporte Social y C'!$Q:$Q,'(3) Deporte Social y C'!$S:$T,'(3) Deporte Social y C'!$V:$X</definedName>
    <definedName name="Z_915A0EBC_A358_405B_93F7_90752DA34B9F_.wvu.Cols" localSheetId="3" hidden="1">'(4) Recreacion y Aprove T'!$D:$D,'(4) Recreacion y Aprove T'!$F:$F,'(4) Recreacion y Aprove T'!$K:$M,'(4) Recreacion y Aprove T'!$Q:$Q,'(4) Recreacion y Aprove T'!$S:$T,'(4) Recreacion y Aprove T'!$V:$X</definedName>
    <definedName name="Z_915A0EBC_A358_405B_93F7_90752DA34B9F_.wvu.Cols" localSheetId="4" hidden="1">'(5) Habitos y Estilo VS'!$D:$D,'(5) Habitos y Estilo VS'!$F:$F,'(5) Habitos y Estilo VS'!$K:$M,'(5) Habitos y Estilo VS'!$Q:$Q,'(5) Habitos y Estilo VS'!$S:$T,'(5) Habitos y Estilo VS'!$V:$X</definedName>
    <definedName name="Z_915A0EBC_A358_405B_93F7_90752DA34B9F_.wvu.Cols" localSheetId="6" hidden="1">Resumen!$Q:$AE,Resumen!$AH:$AX</definedName>
    <definedName name="Z_915A0EBC_A358_405B_93F7_90752DA34B9F_.wvu.PrintArea" localSheetId="1" hidden="1">'(2) Juegos Intercolegiados'!$A$1:$V$17</definedName>
    <definedName name="Z_915A0EBC_A358_405B_93F7_90752DA34B9F_.wvu.PrintArea" localSheetId="2" hidden="1">'(3) Deporte Social y C'!$A$1:$V$11</definedName>
    <definedName name="Z_915A0EBC_A358_405B_93F7_90752DA34B9F_.wvu.PrintArea" localSheetId="3" hidden="1">'(4) Recreacion y Aprove T'!$A$1:$V$10</definedName>
    <definedName name="Z_915A0EBC_A358_405B_93F7_90752DA34B9F_.wvu.PrintArea" localSheetId="4" hidden="1">'(5) Habitos y Estilo VS'!$A$1:$V$10</definedName>
    <definedName name="Z_915A0EBC_A358_405B_93F7_90752DA34B9F_.wvu.PrintArea" localSheetId="5" hidden="1">'Evaluación de Controles'!$B$1:$Y$14</definedName>
    <definedName name="Z_915A0EBC_A358_405B_93F7_90752DA34B9F_.wvu.PrintArea" localSheetId="7" hidden="1">Evolución!$K$1:$Q$10</definedName>
    <definedName name="Z_915A0EBC_A358_405B_93F7_90752DA34B9F_.wvu.PrintArea" localSheetId="9" hidden="1">Impactos!$A$1:$G$12</definedName>
    <definedName name="Z_915A0EBC_A358_405B_93F7_90752DA34B9F_.wvu.PrintArea" localSheetId="6" hidden="1">Resumen!$A$2:$O$29</definedName>
    <definedName name="Z_915A0EBC_A358_405B_93F7_90752DA34B9F_.wvu.PrintTitles" localSheetId="1" hidden="1">'(2) Juegos Intercolegiados'!$7:$8</definedName>
    <definedName name="Z_915A0EBC_A358_405B_93F7_90752DA34B9F_.wvu.PrintTitles" localSheetId="2" hidden="1">'(3) Deporte Social y C'!$7:$8</definedName>
    <definedName name="Z_915A0EBC_A358_405B_93F7_90752DA34B9F_.wvu.PrintTitles" localSheetId="4" hidden="1">'(5) Habitos y Estilo VS'!$7:$8</definedName>
    <definedName name="Z_915A0EBC_A358_405B_93F7_90752DA34B9F_.wvu.PrintTitles" localSheetId="5" hidden="1">'Evaluación de Controles'!$1:$3</definedName>
    <definedName name="Z_97D65C1E_976A_4956_97FC_0E8188ABCFAA_.wvu.Cols" localSheetId="0" hidden="1">'(1) Deporte Asociado'!$D:$D,'(1) Deporte Asociado'!$F:$F,'(1) Deporte Asociado'!$K:$M,'(1) Deporte Asociado'!$Q:$Q,'(1) Deporte Asociado'!$S:$T,'(1) Deporte Asociado'!$V:$X</definedName>
    <definedName name="Z_97D65C1E_976A_4956_97FC_0E8188ABCFAA_.wvu.Cols" localSheetId="1" hidden="1">'(2) Juegos Intercolegiados'!$D:$D,'(2) Juegos Intercolegiados'!$F:$F,'(2) Juegos Intercolegiados'!$K:$M,'(2) Juegos Intercolegiados'!$Q:$Q,'(2) Juegos Intercolegiados'!$S:$T,'(2) Juegos Intercolegiados'!$V:$X</definedName>
    <definedName name="Z_97D65C1E_976A_4956_97FC_0E8188ABCFAA_.wvu.Cols" localSheetId="2" hidden="1">'(3) Deporte Social y C'!$D:$D,'(3) Deporte Social y C'!$F:$F,'(3) Deporte Social y C'!$K:$M,'(3) Deporte Social y C'!$Q:$Q,'(3) Deporte Social y C'!$S:$T,'(3) Deporte Social y C'!$V:$X</definedName>
    <definedName name="Z_97D65C1E_976A_4956_97FC_0E8188ABCFAA_.wvu.Cols" localSheetId="3" hidden="1">'(4) Recreacion y Aprove T'!$D:$D,'(4) Recreacion y Aprove T'!$F:$F,'(4) Recreacion y Aprove T'!$K:$M,'(4) Recreacion y Aprove T'!$Q:$Q,'(4) Recreacion y Aprove T'!$S:$T,'(4) Recreacion y Aprove T'!$V:$X</definedName>
    <definedName name="Z_97D65C1E_976A_4956_97FC_0E8188ABCFAA_.wvu.Cols" localSheetId="4" hidden="1">'(5) Habitos y Estilo VS'!$D:$D,'(5) Habitos y Estilo VS'!$F:$F,'(5) Habitos y Estilo VS'!$K:$M,'(5) Habitos y Estilo VS'!$Q:$Q,'(5) Habitos y Estilo VS'!$S:$T,'(5) Habitos y Estilo VS'!$V:$X</definedName>
    <definedName name="Z_97D65C1E_976A_4956_97FC_0E8188ABCFAA_.wvu.Cols" localSheetId="6" hidden="1">Resumen!$Q:$AE,Resumen!$AH:$AX</definedName>
    <definedName name="Z_97D65C1E_976A_4956_97FC_0E8188ABCFAA_.wvu.PrintArea" localSheetId="1" hidden="1">'(2) Juegos Intercolegiados'!$A$1:$V$17</definedName>
    <definedName name="Z_97D65C1E_976A_4956_97FC_0E8188ABCFAA_.wvu.PrintArea" localSheetId="2" hidden="1">'(3) Deporte Social y C'!$A$1:$V$11</definedName>
    <definedName name="Z_97D65C1E_976A_4956_97FC_0E8188ABCFAA_.wvu.PrintArea" localSheetId="3" hidden="1">'(4) Recreacion y Aprove T'!$A$1:$V$10</definedName>
    <definedName name="Z_97D65C1E_976A_4956_97FC_0E8188ABCFAA_.wvu.PrintArea" localSheetId="4" hidden="1">'(5) Habitos y Estilo VS'!$A$1:$V$10</definedName>
    <definedName name="Z_97D65C1E_976A_4956_97FC_0E8188ABCFAA_.wvu.PrintArea" localSheetId="5" hidden="1">'Evaluación de Controles'!$B$1:$Y$14</definedName>
    <definedName name="Z_97D65C1E_976A_4956_97FC_0E8188ABCFAA_.wvu.PrintArea" localSheetId="7" hidden="1">Evolución!$K$1:$Q$10</definedName>
    <definedName name="Z_97D65C1E_976A_4956_97FC_0E8188ABCFAA_.wvu.PrintArea" localSheetId="9" hidden="1">Impactos!$A$1:$G$12</definedName>
    <definedName name="Z_97D65C1E_976A_4956_97FC_0E8188ABCFAA_.wvu.PrintArea" localSheetId="6" hidden="1">Resumen!$A$2:$O$29</definedName>
    <definedName name="Z_97D65C1E_976A_4956_97FC_0E8188ABCFAA_.wvu.PrintTitles" localSheetId="1" hidden="1">'(2) Juegos Intercolegiados'!$7:$8</definedName>
    <definedName name="Z_97D65C1E_976A_4956_97FC_0E8188ABCFAA_.wvu.PrintTitles" localSheetId="2" hidden="1">'(3) Deporte Social y C'!$7:$8</definedName>
    <definedName name="Z_97D65C1E_976A_4956_97FC_0E8188ABCFAA_.wvu.PrintTitles" localSheetId="4" hidden="1">'(5) Habitos y Estilo VS'!$7:$8</definedName>
    <definedName name="Z_97D65C1E_976A_4956_97FC_0E8188ABCFAA_.wvu.PrintTitles" localSheetId="5" hidden="1">'Evaluación de Controles'!$1:$3</definedName>
    <definedName name="Z_ADD38025_F4B2_44E2_9D06_07A9BF0F3A51_.wvu.Cols" localSheetId="0" hidden="1">'(1) Deporte Asociado'!$D:$D,'(1) Deporte Asociado'!$F:$F,'(1) Deporte Asociado'!$K:$M,'(1) Deporte Asociado'!$Q:$Q,'(1) Deporte Asociado'!$S:$T,'(1) Deporte Asociado'!$V:$X</definedName>
    <definedName name="Z_ADD38025_F4B2_44E2_9D06_07A9BF0F3A51_.wvu.Cols" localSheetId="1" hidden="1">'(2) Juegos Intercolegiados'!$D:$D,'(2) Juegos Intercolegiados'!$F:$F,'(2) Juegos Intercolegiados'!$K:$M,'(2) Juegos Intercolegiados'!$Q:$Q,'(2) Juegos Intercolegiados'!$S:$T,'(2) Juegos Intercolegiados'!$V:$X</definedName>
    <definedName name="Z_ADD38025_F4B2_44E2_9D06_07A9BF0F3A51_.wvu.Cols" localSheetId="2" hidden="1">'(3) Deporte Social y C'!$D:$D,'(3) Deporte Social y C'!$F:$F,'(3) Deporte Social y C'!$K:$M,'(3) Deporte Social y C'!$Q:$Q,'(3) Deporte Social y C'!$S:$T,'(3) Deporte Social y C'!$V:$X</definedName>
    <definedName name="Z_ADD38025_F4B2_44E2_9D06_07A9BF0F3A51_.wvu.Cols" localSheetId="3" hidden="1">'(4) Recreacion y Aprove T'!$D:$D,'(4) Recreacion y Aprove T'!$F:$F,'(4) Recreacion y Aprove T'!$K:$M,'(4) Recreacion y Aprove T'!$Q:$Q,'(4) Recreacion y Aprove T'!$S:$T,'(4) Recreacion y Aprove T'!$V:$X</definedName>
    <definedName name="Z_ADD38025_F4B2_44E2_9D06_07A9BF0F3A51_.wvu.Cols" localSheetId="4" hidden="1">'(5) Habitos y Estilo VS'!$D:$D,'(5) Habitos y Estilo VS'!$F:$F,'(5) Habitos y Estilo VS'!$K:$M,'(5) Habitos y Estilo VS'!$Q:$Q,'(5) Habitos y Estilo VS'!$S:$T,'(5) Habitos y Estilo VS'!$V:$X</definedName>
    <definedName name="Z_ADD38025_F4B2_44E2_9D06_07A9BF0F3A51_.wvu.Cols" localSheetId="6" hidden="1">Resumen!$Q:$AE,Resumen!$AH:$AX</definedName>
    <definedName name="Z_ADD38025_F4B2_44E2_9D06_07A9BF0F3A51_.wvu.PrintArea" localSheetId="1" hidden="1">'(2) Juegos Intercolegiados'!$A$1:$V$17</definedName>
    <definedName name="Z_ADD38025_F4B2_44E2_9D06_07A9BF0F3A51_.wvu.PrintArea" localSheetId="2" hidden="1">'(3) Deporte Social y C'!$A$1:$V$11</definedName>
    <definedName name="Z_ADD38025_F4B2_44E2_9D06_07A9BF0F3A51_.wvu.PrintArea" localSheetId="3" hidden="1">'(4) Recreacion y Aprove T'!$A$1:$V$10</definedName>
    <definedName name="Z_ADD38025_F4B2_44E2_9D06_07A9BF0F3A51_.wvu.PrintArea" localSheetId="4" hidden="1">'(5) Habitos y Estilo VS'!$A$1:$V$10</definedName>
    <definedName name="Z_ADD38025_F4B2_44E2_9D06_07A9BF0F3A51_.wvu.PrintArea" localSheetId="5" hidden="1">'Evaluación de Controles'!$B$1:$Y$14</definedName>
    <definedName name="Z_ADD38025_F4B2_44E2_9D06_07A9BF0F3A51_.wvu.PrintArea" localSheetId="7" hidden="1">Evolución!$K$1:$Q$10</definedName>
    <definedName name="Z_ADD38025_F4B2_44E2_9D06_07A9BF0F3A51_.wvu.PrintArea" localSheetId="9" hidden="1">Impactos!$A$1:$G$12</definedName>
    <definedName name="Z_ADD38025_F4B2_44E2_9D06_07A9BF0F3A51_.wvu.PrintArea" localSheetId="6" hidden="1">Resumen!$A$2:$O$29</definedName>
    <definedName name="Z_ADD38025_F4B2_44E2_9D06_07A9BF0F3A51_.wvu.PrintTitles" localSheetId="1" hidden="1">'(2) Juegos Intercolegiados'!$7:$8</definedName>
    <definedName name="Z_ADD38025_F4B2_44E2_9D06_07A9BF0F3A51_.wvu.PrintTitles" localSheetId="2" hidden="1">'(3) Deporte Social y C'!$7:$8</definedName>
    <definedName name="Z_ADD38025_F4B2_44E2_9D06_07A9BF0F3A51_.wvu.PrintTitles" localSheetId="4" hidden="1">'(5) Habitos y Estilo VS'!$7:$8</definedName>
    <definedName name="Z_ADD38025_F4B2_44E2_9D06_07A9BF0F3A51_.wvu.PrintTitles" localSheetId="5" hidden="1">'Evaluación de Controles'!$1:$3</definedName>
    <definedName name="Z_AF3BF2A1_5C19_43AE_A08B_3E418E8AE543_.wvu.Cols" localSheetId="0" hidden="1">'(1) Deporte Asociado'!$D:$D,'(1) Deporte Asociado'!$F:$F,'(1) Deporte Asociado'!$K:$M,'(1) Deporte Asociado'!$Q:$Q,'(1) Deporte Asociado'!$S:$T,'(1) Deporte Asociado'!$V:$X</definedName>
    <definedName name="Z_AF3BF2A1_5C19_43AE_A08B_3E418E8AE543_.wvu.Cols" localSheetId="1" hidden="1">'(2) Juegos Intercolegiados'!$D:$D,'(2) Juegos Intercolegiados'!$F:$F,'(2) Juegos Intercolegiados'!$K:$M,'(2) Juegos Intercolegiados'!$Q:$Q,'(2) Juegos Intercolegiados'!$S:$T,'(2) Juegos Intercolegiados'!$V:$X</definedName>
    <definedName name="Z_AF3BF2A1_5C19_43AE_A08B_3E418E8AE543_.wvu.Cols" localSheetId="2" hidden="1">'(3) Deporte Social y C'!$D:$D,'(3) Deporte Social y C'!$F:$F,'(3) Deporte Social y C'!$K:$M,'(3) Deporte Social y C'!$Q:$Q,'(3) Deporte Social y C'!$S:$T,'(3) Deporte Social y C'!$V:$X</definedName>
    <definedName name="Z_AF3BF2A1_5C19_43AE_A08B_3E418E8AE543_.wvu.Cols" localSheetId="3" hidden="1">'(4) Recreacion y Aprove T'!$D:$D,'(4) Recreacion y Aprove T'!$F:$F,'(4) Recreacion y Aprove T'!$K:$M,'(4) Recreacion y Aprove T'!$Q:$Q,'(4) Recreacion y Aprove T'!$S:$T,'(4) Recreacion y Aprove T'!$V:$X</definedName>
    <definedName name="Z_AF3BF2A1_5C19_43AE_A08B_3E418E8AE543_.wvu.Cols" localSheetId="4" hidden="1">'(5) Habitos y Estilo VS'!$D:$D,'(5) Habitos y Estilo VS'!$F:$F,'(5) Habitos y Estilo VS'!$K:$M,'(5) Habitos y Estilo VS'!$Q:$Q,'(5) Habitos y Estilo VS'!$S:$T,'(5) Habitos y Estilo VS'!$V:$X</definedName>
    <definedName name="Z_AF3BF2A1_5C19_43AE_A08B_3E418E8AE543_.wvu.Cols" localSheetId="6" hidden="1">Resumen!$Q:$AE,Resumen!$AH:$AX</definedName>
    <definedName name="Z_AF3BF2A1_5C19_43AE_A08B_3E418E8AE543_.wvu.PrintArea" localSheetId="1" hidden="1">'(2) Juegos Intercolegiados'!$A$1:$V$17</definedName>
    <definedName name="Z_AF3BF2A1_5C19_43AE_A08B_3E418E8AE543_.wvu.PrintArea" localSheetId="2" hidden="1">'(3) Deporte Social y C'!$A$1:$V$11</definedName>
    <definedName name="Z_AF3BF2A1_5C19_43AE_A08B_3E418E8AE543_.wvu.PrintArea" localSheetId="3" hidden="1">'(4) Recreacion y Aprove T'!$A$1:$V$10</definedName>
    <definedName name="Z_AF3BF2A1_5C19_43AE_A08B_3E418E8AE543_.wvu.PrintArea" localSheetId="4" hidden="1">'(5) Habitos y Estilo VS'!$A$1:$V$10</definedName>
    <definedName name="Z_AF3BF2A1_5C19_43AE_A08B_3E418E8AE543_.wvu.PrintArea" localSheetId="5" hidden="1">'Evaluación de Controles'!$B$1:$Y$14</definedName>
    <definedName name="Z_AF3BF2A1_5C19_43AE_A08B_3E418E8AE543_.wvu.PrintArea" localSheetId="7" hidden="1">Evolución!$K$1:$Q$10</definedName>
    <definedName name="Z_AF3BF2A1_5C19_43AE_A08B_3E418E8AE543_.wvu.PrintArea" localSheetId="9" hidden="1">Impactos!$A$1:$G$12</definedName>
    <definedName name="Z_AF3BF2A1_5C19_43AE_A08B_3E418E8AE543_.wvu.PrintArea" localSheetId="6" hidden="1">Resumen!$A$2:$O$29</definedName>
    <definedName name="Z_AF3BF2A1_5C19_43AE_A08B_3E418E8AE543_.wvu.PrintTitles" localSheetId="1" hidden="1">'(2) Juegos Intercolegiados'!$7:$8</definedName>
    <definedName name="Z_AF3BF2A1_5C19_43AE_A08B_3E418E8AE543_.wvu.PrintTitles" localSheetId="2" hidden="1">'(3) Deporte Social y C'!$7:$8</definedName>
    <definedName name="Z_AF3BF2A1_5C19_43AE_A08B_3E418E8AE543_.wvu.PrintTitles" localSheetId="4" hidden="1">'(5) Habitos y Estilo VS'!$7:$8</definedName>
    <definedName name="Z_AF3BF2A1_5C19_43AE_A08B_3E418E8AE543_.wvu.PrintTitles" localSheetId="5" hidden="1">'Evaluación de Controles'!$1:$3</definedName>
    <definedName name="Z_B74BB35E_E214_422E_BB39_6D168553F4C5_.wvu.Cols" localSheetId="0" hidden="1">'(1) Deporte Asociado'!$D:$D,'(1) Deporte Asociado'!$F:$F,'(1) Deporte Asociado'!$K:$M,'(1) Deporte Asociado'!$Q:$Q,'(1) Deporte Asociado'!$S:$T,'(1) Deporte Asociado'!$V:$X</definedName>
    <definedName name="Z_B74BB35E_E214_422E_BB39_6D168553F4C5_.wvu.Cols" localSheetId="1" hidden="1">'(2) Juegos Intercolegiados'!$D:$D,'(2) Juegos Intercolegiados'!$F:$F,'(2) Juegos Intercolegiados'!$K:$M,'(2) Juegos Intercolegiados'!$Q:$Q,'(2) Juegos Intercolegiados'!$S:$T,'(2) Juegos Intercolegiados'!$V:$X</definedName>
    <definedName name="Z_B74BB35E_E214_422E_BB39_6D168553F4C5_.wvu.Cols" localSheetId="2" hidden="1">'(3) Deporte Social y C'!$D:$D,'(3) Deporte Social y C'!$F:$F,'(3) Deporte Social y C'!$K:$M,'(3) Deporte Social y C'!$Q:$Q,'(3) Deporte Social y C'!$S:$T,'(3) Deporte Social y C'!$V:$X</definedName>
    <definedName name="Z_B74BB35E_E214_422E_BB39_6D168553F4C5_.wvu.Cols" localSheetId="3" hidden="1">'(4) Recreacion y Aprove T'!$D:$D,'(4) Recreacion y Aprove T'!$F:$F,'(4) Recreacion y Aprove T'!$K:$M,'(4) Recreacion y Aprove T'!$Q:$Q,'(4) Recreacion y Aprove T'!$S:$T,'(4) Recreacion y Aprove T'!$V:$X</definedName>
    <definedName name="Z_B74BB35E_E214_422E_BB39_6D168553F4C5_.wvu.Cols" localSheetId="6" hidden="1">Resumen!$Q:$AE,Resumen!$AH:$AX</definedName>
    <definedName name="Z_B74BB35E_E214_422E_BB39_6D168553F4C5_.wvu.PrintArea" localSheetId="1" hidden="1">'(2) Juegos Intercolegiados'!$A$1:$V$17</definedName>
    <definedName name="Z_B74BB35E_E214_422E_BB39_6D168553F4C5_.wvu.PrintArea" localSheetId="2" hidden="1">'(3) Deporte Social y C'!$A$1:$V$11</definedName>
    <definedName name="Z_B74BB35E_E214_422E_BB39_6D168553F4C5_.wvu.PrintArea" localSheetId="3" hidden="1">'(4) Recreacion y Aprove T'!$A$1:$V$10</definedName>
    <definedName name="Z_B74BB35E_E214_422E_BB39_6D168553F4C5_.wvu.PrintArea" localSheetId="4" hidden="1">'(5) Habitos y Estilo VS'!$A$1:$V$10</definedName>
    <definedName name="Z_B74BB35E_E214_422E_BB39_6D168553F4C5_.wvu.PrintArea" localSheetId="5" hidden="1">'Evaluación de Controles'!$B$1:$Y$14</definedName>
    <definedName name="Z_B74BB35E_E214_422E_BB39_6D168553F4C5_.wvu.PrintArea" localSheetId="7" hidden="1">Evolución!$K$1:$Q$10</definedName>
    <definedName name="Z_B74BB35E_E214_422E_BB39_6D168553F4C5_.wvu.PrintArea" localSheetId="9" hidden="1">Impactos!$A$1:$G$12</definedName>
    <definedName name="Z_B74BB35E_E214_422E_BB39_6D168553F4C5_.wvu.PrintArea" localSheetId="6" hidden="1">Resumen!$A$2:$O$29</definedName>
    <definedName name="Z_B74BB35E_E214_422E_BB39_6D168553F4C5_.wvu.PrintTitles" localSheetId="1" hidden="1">'(2) Juegos Intercolegiados'!$7:$8</definedName>
    <definedName name="Z_B74BB35E_E214_422E_BB39_6D168553F4C5_.wvu.PrintTitles" localSheetId="2" hidden="1">'(3) Deporte Social y C'!$7:$8</definedName>
    <definedName name="Z_B74BB35E_E214_422E_BB39_6D168553F4C5_.wvu.PrintTitles" localSheetId="4" hidden="1">'(5) Habitos y Estilo VS'!$7:$8</definedName>
    <definedName name="Z_B74BB35E_E214_422E_BB39_6D168553F4C5_.wvu.PrintTitles" localSheetId="5" hidden="1">'Evaluación de Controles'!$1:$3</definedName>
    <definedName name="Z_B83C9EB8_C964_4489_98C8_19C81BFAE010_.wvu.Cols" localSheetId="0" hidden="1">'(1) Deporte Asociado'!$D:$D,'(1) Deporte Asociado'!$F:$F,'(1) Deporte Asociado'!$K:$M,'(1) Deporte Asociado'!$Q:$Q,'(1) Deporte Asociado'!$S:$T,'(1) Deporte Asociado'!$V:$X</definedName>
    <definedName name="Z_B83C9EB8_C964_4489_98C8_19C81BFAE010_.wvu.Cols" localSheetId="1" hidden="1">'(2) Juegos Intercolegiados'!$D:$D,'(2) Juegos Intercolegiados'!$F:$F,'(2) Juegos Intercolegiados'!$K:$M,'(2) Juegos Intercolegiados'!$Q:$Q,'(2) Juegos Intercolegiados'!$S:$T,'(2) Juegos Intercolegiados'!$V:$X</definedName>
    <definedName name="Z_B83C9EB8_C964_4489_98C8_19C81BFAE010_.wvu.Cols" localSheetId="2" hidden="1">'(3) Deporte Social y C'!$D:$D,'(3) Deporte Social y C'!$F:$F,'(3) Deporte Social y C'!$K:$M,'(3) Deporte Social y C'!$Q:$Q,'(3) Deporte Social y C'!$S:$T,'(3) Deporte Social y C'!$V:$X</definedName>
    <definedName name="Z_B83C9EB8_C964_4489_98C8_19C81BFAE010_.wvu.Cols" localSheetId="3" hidden="1">'(4) Recreacion y Aprove T'!$D:$D,'(4) Recreacion y Aprove T'!$F:$F,'(4) Recreacion y Aprove T'!$K:$M,'(4) Recreacion y Aprove T'!$Q:$Q,'(4) Recreacion y Aprove T'!$S:$T,'(4) Recreacion y Aprove T'!$V:$X</definedName>
    <definedName name="Z_B83C9EB8_C964_4489_98C8_19C81BFAE010_.wvu.Cols" localSheetId="4" hidden="1">'(5) Habitos y Estilo VS'!$D:$D,'(5) Habitos y Estilo VS'!$F:$F,'(5) Habitos y Estilo VS'!$K:$M,'(5) Habitos y Estilo VS'!$Q:$Q,'(5) Habitos y Estilo VS'!$S:$T,'(5) Habitos y Estilo VS'!$V:$X</definedName>
    <definedName name="Z_B83C9EB8_C964_4489_98C8_19C81BFAE010_.wvu.Cols" localSheetId="6" hidden="1">Resumen!$Q:$AE,Resumen!$AH:$AX</definedName>
    <definedName name="Z_B83C9EB8_C964_4489_98C8_19C81BFAE010_.wvu.PrintArea" localSheetId="1" hidden="1">'(2) Juegos Intercolegiados'!$A$1:$V$17</definedName>
    <definedName name="Z_B83C9EB8_C964_4489_98C8_19C81BFAE010_.wvu.PrintArea" localSheetId="2" hidden="1">'(3) Deporte Social y C'!$A$1:$V$11</definedName>
    <definedName name="Z_B83C9EB8_C964_4489_98C8_19C81BFAE010_.wvu.PrintArea" localSheetId="3" hidden="1">'(4) Recreacion y Aprove T'!$A$1:$V$10</definedName>
    <definedName name="Z_B83C9EB8_C964_4489_98C8_19C81BFAE010_.wvu.PrintArea" localSheetId="4" hidden="1">'(5) Habitos y Estilo VS'!$A$1:$V$10</definedName>
    <definedName name="Z_B83C9EB8_C964_4489_98C8_19C81BFAE010_.wvu.PrintArea" localSheetId="5" hidden="1">'Evaluación de Controles'!$B$1:$Y$14</definedName>
    <definedName name="Z_B83C9EB8_C964_4489_98C8_19C81BFAE010_.wvu.PrintArea" localSheetId="7" hidden="1">Evolución!$K$1:$Q$10</definedName>
    <definedName name="Z_B83C9EB8_C964_4489_98C8_19C81BFAE010_.wvu.PrintArea" localSheetId="9" hidden="1">Impactos!$A$1:$G$12</definedName>
    <definedName name="Z_B83C9EB8_C964_4489_98C8_19C81BFAE010_.wvu.PrintArea" localSheetId="6" hidden="1">Resumen!$A$2:$O$29</definedName>
    <definedName name="Z_B83C9EB8_C964_4489_98C8_19C81BFAE010_.wvu.PrintTitles" localSheetId="1" hidden="1">'(2) Juegos Intercolegiados'!$7:$8</definedName>
    <definedName name="Z_B83C9EB8_C964_4489_98C8_19C81BFAE010_.wvu.PrintTitles" localSheetId="2" hidden="1">'(3) Deporte Social y C'!$7:$8</definedName>
    <definedName name="Z_B83C9EB8_C964_4489_98C8_19C81BFAE010_.wvu.PrintTitles" localSheetId="4" hidden="1">'(5) Habitos y Estilo VS'!$7:$8</definedName>
    <definedName name="Z_B83C9EB8_C964_4489_98C8_19C81BFAE010_.wvu.PrintTitles" localSheetId="5" hidden="1">'Evaluación de Controles'!$1:$3</definedName>
    <definedName name="Z_C8C25E0F_313C_40E1_BC27_B55128053FAD_.wvu.Cols" localSheetId="0" hidden="1">'(1) Deporte Asociado'!$D:$D,'(1) Deporte Asociado'!$F:$F,'(1) Deporte Asociado'!$K:$M,'(1) Deporte Asociado'!$Q:$Q,'(1) Deporte Asociado'!$S:$T,'(1) Deporte Asociado'!$V:$X</definedName>
    <definedName name="Z_C8C25E0F_313C_40E1_BC27_B55128053FAD_.wvu.Cols" localSheetId="1" hidden="1">'(2) Juegos Intercolegiados'!$D:$D,'(2) Juegos Intercolegiados'!$F:$F,'(2) Juegos Intercolegiados'!$K:$M,'(2) Juegos Intercolegiados'!$Q:$Q,'(2) Juegos Intercolegiados'!$S:$T,'(2) Juegos Intercolegiados'!$V:$X</definedName>
    <definedName name="Z_C8C25E0F_313C_40E1_BC27_B55128053FAD_.wvu.Cols" localSheetId="2" hidden="1">'(3) Deporte Social y C'!$D:$D,'(3) Deporte Social y C'!$F:$F,'(3) Deporte Social y C'!$K:$M,'(3) Deporte Social y C'!$Q:$Q,'(3) Deporte Social y C'!$S:$T,'(3) Deporte Social y C'!$V:$X</definedName>
    <definedName name="Z_C8C25E0F_313C_40E1_BC27_B55128053FAD_.wvu.Cols" localSheetId="3" hidden="1">'(4) Recreacion y Aprove T'!$D:$D,'(4) Recreacion y Aprove T'!$F:$F,'(4) Recreacion y Aprove T'!$K:$M,'(4) Recreacion y Aprove T'!$Q:$Q,'(4) Recreacion y Aprove T'!$S:$T,'(4) Recreacion y Aprove T'!$V:$X</definedName>
    <definedName name="Z_C8C25E0F_313C_40E1_BC27_B55128053FAD_.wvu.Cols" localSheetId="4" hidden="1">'(5) Habitos y Estilo VS'!$D:$D,'(5) Habitos y Estilo VS'!$F:$F,'(5) Habitos y Estilo VS'!$K:$M,'(5) Habitos y Estilo VS'!$Q:$Q,'(5) Habitos y Estilo VS'!$S:$T,'(5) Habitos y Estilo VS'!$V:$X</definedName>
    <definedName name="Z_C8C25E0F_313C_40E1_BC27_B55128053FAD_.wvu.Cols" localSheetId="6" hidden="1">Resumen!$Q:$AE,Resumen!$AH:$AX</definedName>
    <definedName name="Z_C8C25E0F_313C_40E1_BC27_B55128053FAD_.wvu.PrintArea" localSheetId="1" hidden="1">'(2) Juegos Intercolegiados'!$A$1:$V$17</definedName>
    <definedName name="Z_C8C25E0F_313C_40E1_BC27_B55128053FAD_.wvu.PrintArea" localSheetId="2" hidden="1">'(3) Deporte Social y C'!$A$1:$V$11</definedName>
    <definedName name="Z_C8C25E0F_313C_40E1_BC27_B55128053FAD_.wvu.PrintArea" localSheetId="3" hidden="1">'(4) Recreacion y Aprove T'!$A$1:$V$10</definedName>
    <definedName name="Z_C8C25E0F_313C_40E1_BC27_B55128053FAD_.wvu.PrintArea" localSheetId="4" hidden="1">'(5) Habitos y Estilo VS'!$A$1:$V$10</definedName>
    <definedName name="Z_C8C25E0F_313C_40E1_BC27_B55128053FAD_.wvu.PrintArea" localSheetId="5" hidden="1">'Evaluación de Controles'!$B$1:$Y$14</definedName>
    <definedName name="Z_C8C25E0F_313C_40E1_BC27_B55128053FAD_.wvu.PrintArea" localSheetId="7" hidden="1">Evolución!$K$1:$Q$10</definedName>
    <definedName name="Z_C8C25E0F_313C_40E1_BC27_B55128053FAD_.wvu.PrintArea" localSheetId="9" hidden="1">Impactos!$A$1:$G$12</definedName>
    <definedName name="Z_C8C25E0F_313C_40E1_BC27_B55128053FAD_.wvu.PrintArea" localSheetId="6" hidden="1">Resumen!$A$2:$O$29</definedName>
    <definedName name="Z_C8C25E0F_313C_40E1_BC27_B55128053FAD_.wvu.PrintTitles" localSheetId="1" hidden="1">'(2) Juegos Intercolegiados'!$7:$8</definedName>
    <definedName name="Z_C8C25E0F_313C_40E1_BC27_B55128053FAD_.wvu.PrintTitles" localSheetId="2" hidden="1">'(3) Deporte Social y C'!$7:$8</definedName>
    <definedName name="Z_C8C25E0F_313C_40E1_BC27_B55128053FAD_.wvu.PrintTitles" localSheetId="4" hidden="1">'(5) Habitos y Estilo VS'!$7:$8</definedName>
    <definedName name="Z_C8C25E0F_313C_40E1_BC27_B55128053FAD_.wvu.PrintTitles" localSheetId="5" hidden="1">'Evaluación de Controles'!$1:$3</definedName>
    <definedName name="Z_C9A17BF0_2451_44C4_898F_CFB8403323EA_.wvu.Cols" localSheetId="0" hidden="1">'(1) Deporte Asociado'!$D:$D,'(1) Deporte Asociado'!$F:$F,'(1) Deporte Asociado'!$K:$M,'(1) Deporte Asociado'!$Q:$Q,'(1) Deporte Asociado'!$S:$T,'(1) Deporte Asociado'!$V:$X</definedName>
    <definedName name="Z_C9A17BF0_2451_44C4_898F_CFB8403323EA_.wvu.Cols" localSheetId="1" hidden="1">'(2) Juegos Intercolegiados'!$D:$D,'(2) Juegos Intercolegiados'!$F:$F,'(2) Juegos Intercolegiados'!$K:$M,'(2) Juegos Intercolegiados'!$Q:$Q,'(2) Juegos Intercolegiados'!$S:$T,'(2) Juegos Intercolegiados'!$V:$X</definedName>
    <definedName name="Z_C9A17BF0_2451_44C4_898F_CFB8403323EA_.wvu.Cols" localSheetId="2" hidden="1">'(3) Deporte Social y C'!$D:$D,'(3) Deporte Social y C'!$F:$F,'(3) Deporte Social y C'!$K:$M,'(3) Deporte Social y C'!$Q:$Q,'(3) Deporte Social y C'!$S:$T,'(3) Deporte Social y C'!$V:$X</definedName>
    <definedName name="Z_C9A17BF0_2451_44C4_898F_CFB8403323EA_.wvu.Cols" localSheetId="3" hidden="1">'(4) Recreacion y Aprove T'!$D:$D,'(4) Recreacion y Aprove T'!$F:$F,'(4) Recreacion y Aprove T'!$K:$M,'(4) Recreacion y Aprove T'!$Q:$Q,'(4) Recreacion y Aprove T'!$S:$T,'(4) Recreacion y Aprove T'!$V:$X</definedName>
    <definedName name="Z_C9A17BF0_2451_44C4_898F_CFB8403323EA_.wvu.Cols" localSheetId="4" hidden="1">'(5) Habitos y Estilo VS'!$D:$D,'(5) Habitos y Estilo VS'!$F:$F,'(5) Habitos y Estilo VS'!$K:$M,'(5) Habitos y Estilo VS'!$Q:$Q,'(5) Habitos y Estilo VS'!$S:$T,'(5) Habitos y Estilo VS'!$V:$X</definedName>
    <definedName name="Z_C9A17BF0_2451_44C4_898F_CFB8403323EA_.wvu.Cols" localSheetId="6" hidden="1">Resumen!$Q:$AE,Resumen!$AH:$AX</definedName>
    <definedName name="Z_C9A17BF0_2451_44C4_898F_CFB8403323EA_.wvu.PrintArea" localSheetId="1" hidden="1">'(2) Juegos Intercolegiados'!$A$1:$V$17</definedName>
    <definedName name="Z_C9A17BF0_2451_44C4_898F_CFB8403323EA_.wvu.PrintArea" localSheetId="2" hidden="1">'(3) Deporte Social y C'!$A$1:$V$11</definedName>
    <definedName name="Z_C9A17BF0_2451_44C4_898F_CFB8403323EA_.wvu.PrintArea" localSheetId="3" hidden="1">'(4) Recreacion y Aprove T'!$A$1:$V$10</definedName>
    <definedName name="Z_C9A17BF0_2451_44C4_898F_CFB8403323EA_.wvu.PrintArea" localSheetId="4" hidden="1">'(5) Habitos y Estilo VS'!$A$1:$V$10</definedName>
    <definedName name="Z_C9A17BF0_2451_44C4_898F_CFB8403323EA_.wvu.PrintArea" localSheetId="5" hidden="1">'Evaluación de Controles'!$B$1:$Y$14</definedName>
    <definedName name="Z_C9A17BF0_2451_44C4_898F_CFB8403323EA_.wvu.PrintArea" localSheetId="7" hidden="1">Evolución!$K$1:$Q$10</definedName>
    <definedName name="Z_C9A17BF0_2451_44C4_898F_CFB8403323EA_.wvu.PrintArea" localSheetId="9" hidden="1">Impactos!$A$1:$G$12</definedName>
    <definedName name="Z_C9A17BF0_2451_44C4_898F_CFB8403323EA_.wvu.PrintArea" localSheetId="6" hidden="1">Resumen!$A$2:$O$29</definedName>
    <definedName name="Z_C9A17BF0_2451_44C4_898F_CFB8403323EA_.wvu.PrintTitles" localSheetId="1" hidden="1">'(2) Juegos Intercolegiados'!$7:$8</definedName>
    <definedName name="Z_C9A17BF0_2451_44C4_898F_CFB8403323EA_.wvu.PrintTitles" localSheetId="2" hidden="1">'(3) Deporte Social y C'!$7:$8</definedName>
    <definedName name="Z_C9A17BF0_2451_44C4_898F_CFB8403323EA_.wvu.PrintTitles" localSheetId="4" hidden="1">'(5) Habitos y Estilo VS'!$7:$8</definedName>
    <definedName name="Z_C9A17BF0_2451_44C4_898F_CFB8403323EA_.wvu.PrintTitles" localSheetId="5" hidden="1">'Evaluación de Controles'!$1:$3</definedName>
    <definedName name="Z_C9A812A3_B23E_4057_8694_158B0DEE8D06_.wvu.Cols" localSheetId="0" hidden="1">'(1) Deporte Asociado'!$D:$D,'(1) Deporte Asociado'!$F:$F,'(1) Deporte Asociado'!$K:$M,'(1) Deporte Asociado'!$Q:$Q,'(1) Deporte Asociado'!$S:$T,'(1) Deporte Asociado'!$V:$X</definedName>
    <definedName name="Z_C9A812A3_B23E_4057_8694_158B0DEE8D06_.wvu.Cols" localSheetId="1" hidden="1">'(2) Juegos Intercolegiados'!$D:$D,'(2) Juegos Intercolegiados'!$F:$F,'(2) Juegos Intercolegiados'!$K:$M,'(2) Juegos Intercolegiados'!$Q:$Q,'(2) Juegos Intercolegiados'!$S:$T,'(2) Juegos Intercolegiados'!$V:$X</definedName>
    <definedName name="Z_C9A812A3_B23E_4057_8694_158B0DEE8D06_.wvu.Cols" localSheetId="2" hidden="1">'(3) Deporte Social y C'!$D:$D,'(3) Deporte Social y C'!$F:$F,'(3) Deporte Social y C'!$K:$M,'(3) Deporte Social y C'!$Q:$Q,'(3) Deporte Social y C'!$S:$T,'(3) Deporte Social y C'!$V:$X</definedName>
    <definedName name="Z_C9A812A3_B23E_4057_8694_158B0DEE8D06_.wvu.Cols" localSheetId="6" hidden="1">Resumen!$Q:$AE,Resumen!$AH:$AX</definedName>
    <definedName name="Z_C9A812A3_B23E_4057_8694_158B0DEE8D06_.wvu.PrintArea" localSheetId="1" hidden="1">'(2) Juegos Intercolegiados'!$A$1:$V$17</definedName>
    <definedName name="Z_C9A812A3_B23E_4057_8694_158B0DEE8D06_.wvu.PrintArea" localSheetId="2" hidden="1">'(3) Deporte Social y C'!$A$1:$V$11</definedName>
    <definedName name="Z_C9A812A3_B23E_4057_8694_158B0DEE8D06_.wvu.PrintArea" localSheetId="3" hidden="1">'(4) Recreacion y Aprove T'!$A$1:$V$10</definedName>
    <definedName name="Z_C9A812A3_B23E_4057_8694_158B0DEE8D06_.wvu.PrintArea" localSheetId="4" hidden="1">'(5) Habitos y Estilo VS'!$A$1:$V$10</definedName>
    <definedName name="Z_C9A812A3_B23E_4057_8694_158B0DEE8D06_.wvu.PrintArea" localSheetId="5" hidden="1">'Evaluación de Controles'!$B$1:$Y$14</definedName>
    <definedName name="Z_C9A812A3_B23E_4057_8694_158B0DEE8D06_.wvu.PrintArea" localSheetId="7" hidden="1">Evolución!$K$1:$Q$10</definedName>
    <definedName name="Z_C9A812A3_B23E_4057_8694_158B0DEE8D06_.wvu.PrintArea" localSheetId="9" hidden="1">Impactos!$A$1:$G$12</definedName>
    <definedName name="Z_C9A812A3_B23E_4057_8694_158B0DEE8D06_.wvu.PrintArea" localSheetId="6" hidden="1">Resumen!$A$2:$O$29</definedName>
    <definedName name="Z_C9A812A3_B23E_4057_8694_158B0DEE8D06_.wvu.PrintTitles" localSheetId="1" hidden="1">'(2) Juegos Intercolegiados'!$7:$8</definedName>
    <definedName name="Z_C9A812A3_B23E_4057_8694_158B0DEE8D06_.wvu.PrintTitles" localSheetId="2" hidden="1">'(3) Deporte Social y C'!$7:$8</definedName>
    <definedName name="Z_C9A812A3_B23E_4057_8694_158B0DEE8D06_.wvu.PrintTitles" localSheetId="4" hidden="1">'(5) Habitos y Estilo VS'!$7:$8</definedName>
    <definedName name="Z_C9A812A3_B23E_4057_8694_158B0DEE8D06_.wvu.PrintTitles" localSheetId="5" hidden="1">'Evaluación de Controles'!$1:$3</definedName>
    <definedName name="Z_CC42E740_ADA2_4B3E_AB77_9BBCCE9EC444_.wvu.Cols" localSheetId="0" hidden="1">'(1) Deporte Asociado'!$D:$D,'(1) Deporte Asociado'!$F:$F,'(1) Deporte Asociado'!$K:$M,'(1) Deporte Asociado'!$Q:$Q,'(1) Deporte Asociado'!$S:$T,'(1) Deporte Asociado'!$V:$X</definedName>
    <definedName name="Z_CC42E740_ADA2_4B3E_AB77_9BBCCE9EC444_.wvu.Cols" localSheetId="1" hidden="1">'(2) Juegos Intercolegiados'!$D:$D,'(2) Juegos Intercolegiados'!$F:$F,'(2) Juegos Intercolegiados'!$K:$M,'(2) Juegos Intercolegiados'!$Q:$Q,'(2) Juegos Intercolegiados'!$S:$T,'(2) Juegos Intercolegiados'!$V:$X</definedName>
    <definedName name="Z_CC42E740_ADA2_4B3E_AB77_9BBCCE9EC444_.wvu.Cols" localSheetId="2" hidden="1">'(3) Deporte Social y C'!$D:$D,'(3) Deporte Social y C'!$F:$F,'(3) Deporte Social y C'!$K:$M,'(3) Deporte Social y C'!$Q:$Q,'(3) Deporte Social y C'!$S:$T,'(3) Deporte Social y C'!$V:$X</definedName>
    <definedName name="Z_CC42E740_ADA2_4B3E_AB77_9BBCCE9EC444_.wvu.Cols" localSheetId="3" hidden="1">'(4) Recreacion y Aprove T'!$D:$D,'(4) Recreacion y Aprove T'!$F:$F,'(4) Recreacion y Aprove T'!$K:$M,'(4) Recreacion y Aprove T'!$Q:$Q,'(4) Recreacion y Aprove T'!$S:$T,'(4) Recreacion y Aprove T'!$V:$X</definedName>
    <definedName name="Z_CC42E740_ADA2_4B3E_AB77_9BBCCE9EC444_.wvu.Cols" localSheetId="4" hidden="1">'(5) Habitos y Estilo VS'!$D:$D,'(5) Habitos y Estilo VS'!$F:$F,'(5) Habitos y Estilo VS'!$K:$M,'(5) Habitos y Estilo VS'!$Q:$Q,'(5) Habitos y Estilo VS'!$S:$T,'(5) Habitos y Estilo VS'!$V:$X</definedName>
    <definedName name="Z_CC42E740_ADA2_4B3E_AB77_9BBCCE9EC444_.wvu.Cols" localSheetId="6" hidden="1">Resumen!$Q:$AE,Resumen!$AH:$AX</definedName>
    <definedName name="Z_CC42E740_ADA2_4B3E_AB77_9BBCCE9EC444_.wvu.PrintArea" localSheetId="1" hidden="1">'(2) Juegos Intercolegiados'!$A$1:$V$17</definedName>
    <definedName name="Z_CC42E740_ADA2_4B3E_AB77_9BBCCE9EC444_.wvu.PrintArea" localSheetId="2" hidden="1">'(3) Deporte Social y C'!$A$1:$V$11</definedName>
    <definedName name="Z_CC42E740_ADA2_4B3E_AB77_9BBCCE9EC444_.wvu.PrintArea" localSheetId="3" hidden="1">'(4) Recreacion y Aprove T'!$A$1:$V$10</definedName>
    <definedName name="Z_CC42E740_ADA2_4B3E_AB77_9BBCCE9EC444_.wvu.PrintArea" localSheetId="4" hidden="1">'(5) Habitos y Estilo VS'!$A$1:$V$10</definedName>
    <definedName name="Z_CC42E740_ADA2_4B3E_AB77_9BBCCE9EC444_.wvu.PrintArea" localSheetId="5" hidden="1">'Evaluación de Controles'!$B$1:$Y$14</definedName>
    <definedName name="Z_CC42E740_ADA2_4B3E_AB77_9BBCCE9EC444_.wvu.PrintArea" localSheetId="7" hidden="1">Evolución!$K$1:$Q$10</definedName>
    <definedName name="Z_CC42E740_ADA2_4B3E_AB77_9BBCCE9EC444_.wvu.PrintArea" localSheetId="9" hidden="1">Impactos!$A$1:$G$12</definedName>
    <definedName name="Z_CC42E740_ADA2_4B3E_AB77_9BBCCE9EC444_.wvu.PrintArea" localSheetId="6" hidden="1">Resumen!$A$2:$O$29</definedName>
    <definedName name="Z_CC42E740_ADA2_4B3E_AB77_9BBCCE9EC444_.wvu.PrintTitles" localSheetId="1" hidden="1">'(2) Juegos Intercolegiados'!$7:$8</definedName>
    <definedName name="Z_CC42E740_ADA2_4B3E_AB77_9BBCCE9EC444_.wvu.PrintTitles" localSheetId="2" hidden="1">'(3) Deporte Social y C'!$7:$8</definedName>
    <definedName name="Z_CC42E740_ADA2_4B3E_AB77_9BBCCE9EC444_.wvu.PrintTitles" localSheetId="4" hidden="1">'(5) Habitos y Estilo VS'!$7:$8</definedName>
    <definedName name="Z_CC42E740_ADA2_4B3E_AB77_9BBCCE9EC444_.wvu.PrintTitles" localSheetId="5" hidden="1">'Evaluación de Controles'!$1:$3</definedName>
    <definedName name="Z_D504B807_AE7E_4042_848D_21D8E9CBBAC1_.wvu.Cols" localSheetId="0" hidden="1">'(1) Deporte Asociado'!$D:$D,'(1) Deporte Asociado'!$F:$F,'(1) Deporte Asociado'!$K:$M,'(1) Deporte Asociado'!$Q:$Q,'(1) Deporte Asociado'!$S:$T,'(1) Deporte Asociado'!$V:$X</definedName>
    <definedName name="Z_D504B807_AE7E_4042_848D_21D8E9CBBAC1_.wvu.Cols" localSheetId="1" hidden="1">'(2) Juegos Intercolegiados'!$D:$D,'(2) Juegos Intercolegiados'!$F:$F,'(2) Juegos Intercolegiados'!$K:$M,'(2) Juegos Intercolegiados'!$Q:$Q,'(2) Juegos Intercolegiados'!$S:$T,'(2) Juegos Intercolegiados'!$V:$X</definedName>
    <definedName name="Z_D504B807_AE7E_4042_848D_21D8E9CBBAC1_.wvu.Cols" localSheetId="6" hidden="1">Resumen!$Q:$AE,Resumen!$AH:$AX</definedName>
    <definedName name="Z_D504B807_AE7E_4042_848D_21D8E9CBBAC1_.wvu.PrintArea" localSheetId="1" hidden="1">'(2) Juegos Intercolegiados'!$A$1:$V$10</definedName>
    <definedName name="Z_D504B807_AE7E_4042_848D_21D8E9CBBAC1_.wvu.PrintArea" localSheetId="2" hidden="1">'(3) Deporte Social y C'!$A$1:$V$11</definedName>
    <definedName name="Z_D504B807_AE7E_4042_848D_21D8E9CBBAC1_.wvu.PrintArea" localSheetId="3" hidden="1">'(4) Recreacion y Aprove T'!$A$1:$V$10</definedName>
    <definedName name="Z_D504B807_AE7E_4042_848D_21D8E9CBBAC1_.wvu.PrintArea" localSheetId="4" hidden="1">'(5) Habitos y Estilo VS'!$A$1:$V$10</definedName>
    <definedName name="Z_D504B807_AE7E_4042_848D_21D8E9CBBAC1_.wvu.PrintArea" localSheetId="5" hidden="1">'Evaluación de Controles'!$B$1:$Y$14</definedName>
    <definedName name="Z_D504B807_AE7E_4042_848D_21D8E9CBBAC1_.wvu.PrintArea" localSheetId="7" hidden="1">Evolución!$K$1:$Q$10</definedName>
    <definedName name="Z_D504B807_AE7E_4042_848D_21D8E9CBBAC1_.wvu.PrintArea" localSheetId="9" hidden="1">Impactos!$A$1:$G$12</definedName>
    <definedName name="Z_D504B807_AE7E_4042_848D_21D8E9CBBAC1_.wvu.PrintArea" localSheetId="6" hidden="1">Resumen!$A$2:$O$29</definedName>
    <definedName name="Z_D504B807_AE7E_4042_848D_21D8E9CBBAC1_.wvu.PrintTitles" localSheetId="1" hidden="1">'(2) Juegos Intercolegiados'!$7:$8</definedName>
    <definedName name="Z_D504B807_AE7E_4042_848D_21D8E9CBBAC1_.wvu.PrintTitles" localSheetId="2" hidden="1">'(3) Deporte Social y C'!$7:$8</definedName>
    <definedName name="Z_D504B807_AE7E_4042_848D_21D8E9CBBAC1_.wvu.PrintTitles" localSheetId="4" hidden="1">'(5) Habitos y Estilo VS'!$7:$8</definedName>
    <definedName name="Z_D504B807_AE7E_4042_848D_21D8E9CBBAC1_.wvu.PrintTitles" localSheetId="5" hidden="1">'Evaluación de Controles'!$1:$3</definedName>
    <definedName name="Z_D674221F_3F50_45D7_B99E_107AE99970DE_.wvu.Cols" localSheetId="0" hidden="1">'(1) Deporte Asociado'!$D:$D,'(1) Deporte Asociado'!$F:$F,'(1) Deporte Asociado'!$K:$M,'(1) Deporte Asociado'!$Q:$Q,'(1) Deporte Asociado'!$S:$T,'(1) Deporte Asociado'!$V:$X</definedName>
    <definedName name="Z_D674221F_3F50_45D7_B99E_107AE99970DE_.wvu.Cols" localSheetId="1" hidden="1">'(2) Juegos Intercolegiados'!$D:$D,'(2) Juegos Intercolegiados'!$F:$F,'(2) Juegos Intercolegiados'!$K:$M,'(2) Juegos Intercolegiados'!$Q:$Q,'(2) Juegos Intercolegiados'!$S:$T,'(2) Juegos Intercolegiados'!$V:$X</definedName>
    <definedName name="Z_D674221F_3F50_45D7_B99E_107AE99970DE_.wvu.Cols" localSheetId="2" hidden="1">'(3) Deporte Social y C'!$D:$D,'(3) Deporte Social y C'!$F:$F,'(3) Deporte Social y C'!$K:$M,'(3) Deporte Social y C'!$Q:$Q,'(3) Deporte Social y C'!$S:$T,'(3) Deporte Social y C'!$V:$X</definedName>
    <definedName name="Z_D674221F_3F50_45D7_B99E_107AE99970DE_.wvu.Cols" localSheetId="3" hidden="1">'(4) Recreacion y Aprove T'!$D:$D,'(4) Recreacion y Aprove T'!$F:$F,'(4) Recreacion y Aprove T'!$K:$M,'(4) Recreacion y Aprove T'!$Q:$Q,'(4) Recreacion y Aprove T'!$S:$T,'(4) Recreacion y Aprove T'!$V:$X</definedName>
    <definedName name="Z_D674221F_3F50_45D7_B99E_107AE99970DE_.wvu.Cols" localSheetId="4" hidden="1">'(5) Habitos y Estilo VS'!$D:$D,'(5) Habitos y Estilo VS'!$F:$F,'(5) Habitos y Estilo VS'!$K:$M,'(5) Habitos y Estilo VS'!$Q:$Q,'(5) Habitos y Estilo VS'!$S:$T,'(5) Habitos y Estilo VS'!$V:$X</definedName>
    <definedName name="Z_D674221F_3F50_45D7_B99E_107AE99970DE_.wvu.Cols" localSheetId="6" hidden="1">Resumen!$Q:$AE,Resumen!$AH:$AX</definedName>
    <definedName name="Z_D674221F_3F50_45D7_B99E_107AE99970DE_.wvu.PrintArea" localSheetId="1" hidden="1">'(2) Juegos Intercolegiados'!$A$1:$V$17</definedName>
    <definedName name="Z_D674221F_3F50_45D7_B99E_107AE99970DE_.wvu.PrintArea" localSheetId="2" hidden="1">'(3) Deporte Social y C'!$A$1:$V$11</definedName>
    <definedName name="Z_D674221F_3F50_45D7_B99E_107AE99970DE_.wvu.PrintArea" localSheetId="3" hidden="1">'(4) Recreacion y Aprove T'!$A$1:$V$10</definedName>
    <definedName name="Z_D674221F_3F50_45D7_B99E_107AE99970DE_.wvu.PrintArea" localSheetId="4" hidden="1">'(5) Habitos y Estilo VS'!$A$1:$V$10</definedName>
    <definedName name="Z_D674221F_3F50_45D7_B99E_107AE99970DE_.wvu.PrintArea" localSheetId="5" hidden="1">'Evaluación de Controles'!$B$1:$Y$14</definedName>
    <definedName name="Z_D674221F_3F50_45D7_B99E_107AE99970DE_.wvu.PrintArea" localSheetId="7" hidden="1">Evolución!$K$1:$Q$10</definedName>
    <definedName name="Z_D674221F_3F50_45D7_B99E_107AE99970DE_.wvu.PrintArea" localSheetId="9" hidden="1">Impactos!$A$1:$G$12</definedName>
    <definedName name="Z_D674221F_3F50_45D7_B99E_107AE99970DE_.wvu.PrintArea" localSheetId="6" hidden="1">Resumen!$A$2:$O$29</definedName>
    <definedName name="Z_D674221F_3F50_45D7_B99E_107AE99970DE_.wvu.PrintTitles" localSheetId="1" hidden="1">'(2) Juegos Intercolegiados'!$7:$8</definedName>
    <definedName name="Z_D674221F_3F50_45D7_B99E_107AE99970DE_.wvu.PrintTitles" localSheetId="2" hidden="1">'(3) Deporte Social y C'!$7:$8</definedName>
    <definedName name="Z_D674221F_3F50_45D7_B99E_107AE99970DE_.wvu.PrintTitles" localSheetId="4" hidden="1">'(5) Habitos y Estilo VS'!$7:$8</definedName>
    <definedName name="Z_D674221F_3F50_45D7_B99E_107AE99970DE_.wvu.PrintTitles" localSheetId="5" hidden="1">'Evaluación de Controles'!$1:$3</definedName>
    <definedName name="Z_D8BB7E15_0E8F_45FC_AD1A_6D8C295A087C_.wvu.Cols" localSheetId="0" hidden="1">'(1) Deporte Asociado'!$D:$D,'(1) Deporte Asociado'!$F:$F,'(1) Deporte Asociado'!$K:$M,'(1) Deporte Asociado'!$Q:$Q,'(1) Deporte Asociado'!$S:$T,'(1) Deporte Asociado'!$V:$X</definedName>
    <definedName name="Z_D8BB7E15_0E8F_45FC_AD1A_6D8C295A087C_.wvu.Cols" localSheetId="1" hidden="1">'(2) Juegos Intercolegiados'!$D:$D,'(2) Juegos Intercolegiados'!$F:$F,'(2) Juegos Intercolegiados'!$K:$M,'(2) Juegos Intercolegiados'!$Q:$Q,'(2) Juegos Intercolegiados'!$S:$T,'(2) Juegos Intercolegiados'!$V:$X</definedName>
    <definedName name="Z_D8BB7E15_0E8F_45FC_AD1A_6D8C295A087C_.wvu.Cols" localSheetId="2" hidden="1">'(3) Deporte Social y C'!$D:$D,'(3) Deporte Social y C'!$F:$F,'(3) Deporte Social y C'!$K:$M,'(3) Deporte Social y C'!$Q:$Q,'(3) Deporte Social y C'!$S:$T,'(3) Deporte Social y C'!$V:$X</definedName>
    <definedName name="Z_D8BB7E15_0E8F_45FC_AD1A_6D8C295A087C_.wvu.Cols" localSheetId="3" hidden="1">'(4) Recreacion y Aprove T'!$D:$D,'(4) Recreacion y Aprove T'!$F:$F,'(4) Recreacion y Aprove T'!$K:$M,'(4) Recreacion y Aprove T'!$Q:$Q,'(4) Recreacion y Aprove T'!$S:$T,'(4) Recreacion y Aprove T'!$V:$X</definedName>
    <definedName name="Z_D8BB7E15_0E8F_45FC_AD1A_6D8C295A087C_.wvu.Cols" localSheetId="4" hidden="1">'(5) Habitos y Estilo VS'!$D:$D,'(5) Habitos y Estilo VS'!$F:$F,'(5) Habitos y Estilo VS'!$K:$M,'(5) Habitos y Estilo VS'!$Q:$Q,'(5) Habitos y Estilo VS'!$S:$T,'(5) Habitos y Estilo VS'!$V:$X</definedName>
    <definedName name="Z_D8BB7E15_0E8F_45FC_AD1A_6D8C295A087C_.wvu.Cols" localSheetId="6" hidden="1">Resumen!$Q:$AE,Resumen!$AH:$AX</definedName>
    <definedName name="Z_D8BB7E15_0E8F_45FC_AD1A_6D8C295A087C_.wvu.PrintArea" localSheetId="1" hidden="1">'(2) Juegos Intercolegiados'!$A$1:$V$17</definedName>
    <definedName name="Z_D8BB7E15_0E8F_45FC_AD1A_6D8C295A087C_.wvu.PrintArea" localSheetId="2" hidden="1">'(3) Deporte Social y C'!$A$1:$V$11</definedName>
    <definedName name="Z_D8BB7E15_0E8F_45FC_AD1A_6D8C295A087C_.wvu.PrintArea" localSheetId="3" hidden="1">'(4) Recreacion y Aprove T'!$A$1:$V$10</definedName>
    <definedName name="Z_D8BB7E15_0E8F_45FC_AD1A_6D8C295A087C_.wvu.PrintArea" localSheetId="4" hidden="1">'(5) Habitos y Estilo VS'!$A$1:$V$10</definedName>
    <definedName name="Z_D8BB7E15_0E8F_45FC_AD1A_6D8C295A087C_.wvu.PrintArea" localSheetId="5" hidden="1">'Evaluación de Controles'!$B$1:$Y$14</definedName>
    <definedName name="Z_D8BB7E15_0E8F_45FC_AD1A_6D8C295A087C_.wvu.PrintArea" localSheetId="7" hidden="1">Evolución!$K$1:$Q$10</definedName>
    <definedName name="Z_D8BB7E15_0E8F_45FC_AD1A_6D8C295A087C_.wvu.PrintArea" localSheetId="9" hidden="1">Impactos!$A$1:$G$12</definedName>
    <definedName name="Z_D8BB7E15_0E8F_45FC_AD1A_6D8C295A087C_.wvu.PrintArea" localSheetId="6" hidden="1">Resumen!$A$2:$O$29</definedName>
    <definedName name="Z_D8BB7E15_0E8F_45FC_AD1A_6D8C295A087C_.wvu.PrintTitles" localSheetId="1" hidden="1">'(2) Juegos Intercolegiados'!$7:$8</definedName>
    <definedName name="Z_D8BB7E15_0E8F_45FC_AD1A_6D8C295A087C_.wvu.PrintTitles" localSheetId="2" hidden="1">'(3) Deporte Social y C'!$7:$8</definedName>
    <definedName name="Z_D8BB7E15_0E8F_45FC_AD1A_6D8C295A087C_.wvu.PrintTitles" localSheetId="4" hidden="1">'(5) Habitos y Estilo VS'!$7:$8</definedName>
    <definedName name="Z_D8BB7E15_0E8F_45FC_AD1A_6D8C295A087C_.wvu.PrintTitles" localSheetId="5" hidden="1">'Evaluación de Controles'!$1:$3</definedName>
    <definedName name="Z_DC041AD4_35AB_4F1B_9F3D_F08C88A9A16C_.wvu.Cols" localSheetId="0" hidden="1">'(1) Deporte Asociado'!$D:$D,'(1) Deporte Asociado'!$F:$F,'(1) Deporte Asociado'!$K:$M,'(1) Deporte Asociado'!$Q:$Q,'(1) Deporte Asociado'!$S:$T,'(1) Deporte Asociado'!$V:$X</definedName>
    <definedName name="Z_DC041AD4_35AB_4F1B_9F3D_F08C88A9A16C_.wvu.Cols" localSheetId="1" hidden="1">'(2) Juegos Intercolegiados'!$D:$D,'(2) Juegos Intercolegiados'!$F:$F,'(2) Juegos Intercolegiados'!$K:$M,'(2) Juegos Intercolegiados'!$Q:$Q,'(2) Juegos Intercolegiados'!$S:$T,'(2) Juegos Intercolegiados'!$V:$X</definedName>
    <definedName name="Z_DC041AD4_35AB_4F1B_9F3D_F08C88A9A16C_.wvu.Cols" localSheetId="2" hidden="1">'(3) Deporte Social y C'!$D:$D,'(3) Deporte Social y C'!$F:$F,'(3) Deporte Social y C'!$K:$M,'(3) Deporte Social y C'!$Q:$Q,'(3) Deporte Social y C'!$S:$T,'(3) Deporte Social y C'!$V:$X</definedName>
    <definedName name="Z_DC041AD4_35AB_4F1B_9F3D_F08C88A9A16C_.wvu.Cols" localSheetId="3" hidden="1">'(4) Recreacion y Aprove T'!$D:$D,'(4) Recreacion y Aprove T'!$F:$F,'(4) Recreacion y Aprove T'!$K:$M,'(4) Recreacion y Aprove T'!$Q:$Q,'(4) Recreacion y Aprove T'!$S:$T,'(4) Recreacion y Aprove T'!$V:$X</definedName>
    <definedName name="Z_DC041AD4_35AB_4F1B_9F3D_F08C88A9A16C_.wvu.Cols" localSheetId="4" hidden="1">'(5) Habitos y Estilo VS'!$D:$D,'(5) Habitos y Estilo VS'!$F:$F,'(5) Habitos y Estilo VS'!$K:$M,'(5) Habitos y Estilo VS'!$Q:$Q,'(5) Habitos y Estilo VS'!$S:$T,'(5) Habitos y Estilo VS'!$V:$X</definedName>
    <definedName name="Z_DC041AD4_35AB_4F1B_9F3D_F08C88A9A16C_.wvu.Cols" localSheetId="6" hidden="1">Resumen!$Q:$AE,Resumen!$AH:$AX</definedName>
    <definedName name="Z_DC041AD4_35AB_4F1B_9F3D_F08C88A9A16C_.wvu.PrintArea" localSheetId="1" hidden="1">'(2) Juegos Intercolegiados'!$A$1:$V$17</definedName>
    <definedName name="Z_DC041AD4_35AB_4F1B_9F3D_F08C88A9A16C_.wvu.PrintArea" localSheetId="2" hidden="1">'(3) Deporte Social y C'!$A$1:$V$11</definedName>
    <definedName name="Z_DC041AD4_35AB_4F1B_9F3D_F08C88A9A16C_.wvu.PrintArea" localSheetId="3" hidden="1">'(4) Recreacion y Aprove T'!$A$1:$V$10</definedName>
    <definedName name="Z_DC041AD4_35AB_4F1B_9F3D_F08C88A9A16C_.wvu.PrintArea" localSheetId="4" hidden="1">'(5) Habitos y Estilo VS'!$A$1:$V$10</definedName>
    <definedName name="Z_DC041AD4_35AB_4F1B_9F3D_F08C88A9A16C_.wvu.PrintArea" localSheetId="5" hidden="1">'Evaluación de Controles'!$B$1:$Y$14</definedName>
    <definedName name="Z_DC041AD4_35AB_4F1B_9F3D_F08C88A9A16C_.wvu.PrintArea" localSheetId="7" hidden="1">Evolución!$K$1:$Q$10</definedName>
    <definedName name="Z_DC041AD4_35AB_4F1B_9F3D_F08C88A9A16C_.wvu.PrintArea" localSheetId="9" hidden="1">Impactos!$A$1:$G$12</definedName>
    <definedName name="Z_DC041AD4_35AB_4F1B_9F3D_F08C88A9A16C_.wvu.PrintArea" localSheetId="6" hidden="1">Resumen!$A$2:$O$29</definedName>
    <definedName name="Z_DC041AD4_35AB_4F1B_9F3D_F08C88A9A16C_.wvu.PrintTitles" localSheetId="1" hidden="1">'(2) Juegos Intercolegiados'!$7:$8</definedName>
    <definedName name="Z_DC041AD4_35AB_4F1B_9F3D_F08C88A9A16C_.wvu.PrintTitles" localSheetId="2" hidden="1">'(3) Deporte Social y C'!$7:$8</definedName>
    <definedName name="Z_DC041AD4_35AB_4F1B_9F3D_F08C88A9A16C_.wvu.PrintTitles" localSheetId="4" hidden="1">'(5) Habitos y Estilo VS'!$7:$8</definedName>
    <definedName name="Z_DC041AD4_35AB_4F1B_9F3D_F08C88A9A16C_.wvu.PrintTitles" localSheetId="5" hidden="1">'Evaluación de Controles'!$1:$3</definedName>
    <definedName name="Z_E51A7B7A_B72C_4D0D_BEC9_3100296DDB1B_.wvu.Cols" localSheetId="0" hidden="1">'(1) Deporte Asociado'!$D:$D,'(1) Deporte Asociado'!$F:$F,'(1) Deporte Asociado'!$K:$M,'(1) Deporte Asociado'!$Q:$Q,'(1) Deporte Asociado'!$S:$T,'(1) Deporte Asociado'!$V:$X</definedName>
    <definedName name="Z_E51A7B7A_B72C_4D0D_BEC9_3100296DDB1B_.wvu.Cols" localSheetId="1" hidden="1">'(2) Juegos Intercolegiados'!$D:$D,'(2) Juegos Intercolegiados'!$F:$F,'(2) Juegos Intercolegiados'!$K:$M,'(2) Juegos Intercolegiados'!$Q:$Q,'(2) Juegos Intercolegiados'!$S:$T,'(2) Juegos Intercolegiados'!$V:$X</definedName>
    <definedName name="Z_E51A7B7A_B72C_4D0D_BEC9_3100296DDB1B_.wvu.Cols" localSheetId="2" hidden="1">'(3) Deporte Social y C'!$D:$D,'(3) Deporte Social y C'!$F:$F,'(3) Deporte Social y C'!$K:$M,'(3) Deporte Social y C'!$Q:$Q,'(3) Deporte Social y C'!$S:$T,'(3) Deporte Social y C'!$V:$X</definedName>
    <definedName name="Z_E51A7B7A_B72C_4D0D_BEC9_3100296DDB1B_.wvu.Cols" localSheetId="3" hidden="1">'(4) Recreacion y Aprove T'!$D:$D,'(4) Recreacion y Aprove T'!$F:$F,'(4) Recreacion y Aprove T'!$K:$M,'(4) Recreacion y Aprove T'!$Q:$Q,'(4) Recreacion y Aprove T'!$S:$T,'(4) Recreacion y Aprove T'!$V:$X</definedName>
    <definedName name="Z_E51A7B7A_B72C_4D0D_BEC9_3100296DDB1B_.wvu.Cols" localSheetId="4" hidden="1">'(5) Habitos y Estilo VS'!$D:$D,'(5) Habitos y Estilo VS'!$F:$F,'(5) Habitos y Estilo VS'!$K:$M,'(5) Habitos y Estilo VS'!$Q:$Q,'(5) Habitos y Estilo VS'!$S:$T,'(5) Habitos y Estilo VS'!$V:$X</definedName>
    <definedName name="Z_E51A7B7A_B72C_4D0D_BEC9_3100296DDB1B_.wvu.Cols" localSheetId="6" hidden="1">Resumen!$Q:$AE,Resumen!$AH:$AX</definedName>
    <definedName name="Z_E51A7B7A_B72C_4D0D_BEC9_3100296DDB1B_.wvu.PrintArea" localSheetId="1" hidden="1">'(2) Juegos Intercolegiados'!$A$1:$V$17</definedName>
    <definedName name="Z_E51A7B7A_B72C_4D0D_BEC9_3100296DDB1B_.wvu.PrintArea" localSheetId="2" hidden="1">'(3) Deporte Social y C'!$A$1:$V$11</definedName>
    <definedName name="Z_E51A7B7A_B72C_4D0D_BEC9_3100296DDB1B_.wvu.PrintArea" localSheetId="3" hidden="1">'(4) Recreacion y Aprove T'!$A$1:$V$10</definedName>
    <definedName name="Z_E51A7B7A_B72C_4D0D_BEC9_3100296DDB1B_.wvu.PrintArea" localSheetId="4" hidden="1">'(5) Habitos y Estilo VS'!$A$1:$V$10</definedName>
    <definedName name="Z_E51A7B7A_B72C_4D0D_BEC9_3100296DDB1B_.wvu.PrintArea" localSheetId="5" hidden="1">'Evaluación de Controles'!$B$1:$Y$14</definedName>
    <definedName name="Z_E51A7B7A_B72C_4D0D_BEC9_3100296DDB1B_.wvu.PrintArea" localSheetId="7" hidden="1">Evolución!$K$1:$Q$10</definedName>
    <definedName name="Z_E51A7B7A_B72C_4D0D_BEC9_3100296DDB1B_.wvu.PrintArea" localSheetId="9" hidden="1">Impactos!$A$1:$G$12</definedName>
    <definedName name="Z_E51A7B7A_B72C_4D0D_BEC9_3100296DDB1B_.wvu.PrintArea" localSheetId="6" hidden="1">Resumen!$A$2:$O$29</definedName>
    <definedName name="Z_E51A7B7A_B72C_4D0D_BEC9_3100296DDB1B_.wvu.PrintTitles" localSheetId="1" hidden="1">'(2) Juegos Intercolegiados'!$7:$8</definedName>
    <definedName name="Z_E51A7B7A_B72C_4D0D_BEC9_3100296DDB1B_.wvu.PrintTitles" localSheetId="2" hidden="1">'(3) Deporte Social y C'!$7:$8</definedName>
    <definedName name="Z_E51A7B7A_B72C_4D0D_BEC9_3100296DDB1B_.wvu.PrintTitles" localSheetId="4" hidden="1">'(5) Habitos y Estilo VS'!$7:$8</definedName>
    <definedName name="Z_E51A7B7A_B72C_4D0D_BEC9_3100296DDB1B_.wvu.PrintTitles" localSheetId="5" hidden="1">'Evaluación de Controles'!$1:$3</definedName>
    <definedName name="Z_F7D68F61_F89A_4541_9A78_C25C58CA23E3_.wvu.Cols" localSheetId="0" hidden="1">'(1) Deporte Asociado'!$D:$D,'(1) Deporte Asociado'!$F:$F,'(1) Deporte Asociado'!$K:$M,'(1) Deporte Asociado'!$Q:$Q,'(1) Deporte Asociado'!$S:$T,'(1) Deporte Asociado'!$V:$X</definedName>
    <definedName name="Z_F7D68F61_F89A_4541_9A78_C25C58CA23E3_.wvu.Cols" localSheetId="6" hidden="1">Resumen!$Q:$AE,Resumen!$AH:$AX</definedName>
    <definedName name="Z_F7D68F61_F89A_4541_9A78_C25C58CA23E3_.wvu.PrintArea" localSheetId="1" hidden="1">'(2) Juegos Intercolegiados'!$A$1:$V$10</definedName>
    <definedName name="Z_F7D68F61_F89A_4541_9A78_C25C58CA23E3_.wvu.PrintArea" localSheetId="2" hidden="1">'(3) Deporte Social y C'!$A$1:$V$11</definedName>
    <definedName name="Z_F7D68F61_F89A_4541_9A78_C25C58CA23E3_.wvu.PrintArea" localSheetId="3" hidden="1">'(4) Recreacion y Aprove T'!$A$1:$V$10</definedName>
    <definedName name="Z_F7D68F61_F89A_4541_9A78_C25C58CA23E3_.wvu.PrintArea" localSheetId="4" hidden="1">'(5) Habitos y Estilo VS'!$A$1:$V$10</definedName>
    <definedName name="Z_F7D68F61_F89A_4541_9A78_C25C58CA23E3_.wvu.PrintArea" localSheetId="5" hidden="1">'Evaluación de Controles'!$B$1:$Y$14</definedName>
    <definedName name="Z_F7D68F61_F89A_4541_9A78_C25C58CA23E3_.wvu.PrintArea" localSheetId="7" hidden="1">Evolución!$K$1:$Q$10</definedName>
    <definedName name="Z_F7D68F61_F89A_4541_9A78_C25C58CA23E3_.wvu.PrintArea" localSheetId="9" hidden="1">Impactos!$A$1:$G$12</definedName>
    <definedName name="Z_F7D68F61_F89A_4541_9A78_C25C58CA23E3_.wvu.PrintArea" localSheetId="6" hidden="1">Resumen!$A$2:$O$29</definedName>
    <definedName name="Z_F7D68F61_F89A_4541_9A78_C25C58CA23E3_.wvu.PrintTitles" localSheetId="1" hidden="1">'(2) Juegos Intercolegiados'!$7:$8</definedName>
    <definedName name="Z_F7D68F61_F89A_4541_9A78_C25C58CA23E3_.wvu.PrintTitles" localSheetId="2" hidden="1">'(3) Deporte Social y C'!$7:$8</definedName>
    <definedName name="Z_F7D68F61_F89A_4541_9A78_C25C58CA23E3_.wvu.PrintTitles" localSheetId="4" hidden="1">'(5) Habitos y Estilo VS'!$7:$8</definedName>
    <definedName name="Z_F7D68F61_F89A_4541_9A78_C25C58CA23E3_.wvu.PrintTitles" localSheetId="5" hidden="1">'Evaluación de Controles'!$1:$3</definedName>
  </definedNames>
  <calcPr calcId="124519"/>
  <customWorkbookViews>
    <customWorkbookView name="mapa_20" guid="{97D65C1E-976A-4956-97FC-0E8188ABCFAA}" maximized="1" xWindow="-8" yWindow="-8" windowWidth="1382" windowHeight="744" tabRatio="961" activeSheetId="31"/>
    <customWorkbookView name="mapa_19" guid="{ADD38025-F4B2-44E2-9D06-07A9BF0F3A51}" maximized="1" xWindow="-8" yWindow="-8" windowWidth="1382" windowHeight="744" tabRatio="961" activeSheetId="28"/>
    <customWorkbookView name="mapa_14" guid="{AF3BF2A1-5C19-43AE-A08B-3E418E8AE543}" maximized="1" xWindow="-8" yWindow="-8" windowWidth="1382" windowHeight="744" tabRatio="961" activeSheetId="13"/>
    <customWorkbookView name="mapa_13" guid="{CC42E740-ADA2-4B3E-AB77-9BBCCE9EC444}" maximized="1" xWindow="-8" yWindow="-8" windowWidth="1382" windowHeight="744" tabRatio="961" activeSheetId="5"/>
    <customWorkbookView name="mapa_12" guid="{DC041AD4-35AB-4F1B-9F3D-F08C88A9A16C}" maximized="1" xWindow="-8" yWindow="-8" windowWidth="1382" windowHeight="744" tabRatio="961" activeSheetId="12"/>
    <customWorkbookView name="mapa_11" guid="{C9A17BF0-2451-44C4-898F-CFB8403323EA}" maximized="1" xWindow="-8" yWindow="-8" windowWidth="1382" windowHeight="744" tabRatio="961" activeSheetId="2"/>
    <customWorkbookView name="mapa_10" guid="{E51A7B7A-B72C-4D0D-BEC9-3100296DDB1B}" maximized="1" xWindow="-8" yWindow="-8" windowWidth="1382" windowHeight="744" tabRatio="961" activeSheetId="16"/>
    <customWorkbookView name="mapa_09" guid="{D674221F-3F50-45D7-B99E-107AE99970DE}" maximized="1" xWindow="-8" yWindow="-8" windowWidth="1382" windowHeight="744" tabRatio="961" activeSheetId="1"/>
    <customWorkbookView name="mapa_08" guid="{C8C25E0F-313C-40E1-BC27-B55128053FAD}" maximized="1" xWindow="-8" yWindow="-8" windowWidth="1382" windowHeight="744" tabRatio="961" activeSheetId="3"/>
    <customWorkbookView name="mapa_07" guid="{31578BE1-199E-4DDD-BD28-180CDA7042A3}" maximized="1" xWindow="-8" yWindow="-8" windowWidth="1382" windowHeight="744" tabRatio="961" activeSheetId="20"/>
    <customWorkbookView name="mapa_06" guid="{915A0EBC-A358-405B-93F7-90752DA34B9F}" maximized="1" xWindow="-8" yWindow="-8" windowWidth="1382" windowHeight="744" tabRatio="961" activeSheetId="11"/>
    <customWorkbookView name="mapa_05" guid="{B74BB35E-E214-422E-BB39-6D168553F4C5}" maximized="1" xWindow="-8" yWindow="-8" windowWidth="1382" windowHeight="744" tabRatio="961" activeSheetId="15"/>
    <customWorkbookView name="mapa_04" guid="{C9A812A3-B23E-4057-8694-158B0DEE8D06}" maximized="1" xWindow="-8" yWindow="-8" windowWidth="1382" windowHeight="744" tabRatio="961" activeSheetId="9"/>
    <customWorkbookView name="mapa_03" guid="{D504B807-AE7E-4042-848D-21D8E9CBBAC1}" maximized="1" xWindow="-8" yWindow="-8" windowWidth="1382" windowHeight="744" tabRatio="961" activeSheetId="17"/>
    <customWorkbookView name="Mapa_01" guid="{4890415D-ABA4-4363-9A7D-9DAD39F08A9F}" maximized="1" xWindow="-8" yWindow="-8" windowWidth="1382" windowHeight="744" tabRatio="961" activeSheetId="19"/>
    <customWorkbookView name="Mapa_02" guid="{F7D68F61-F89A-4541-9A78-C25C58CA23E3}" maximized="1" xWindow="-8" yWindow="-8" windowWidth="1382" windowHeight="744" tabRatio="961" activeSheetId="18"/>
    <customWorkbookView name="mapa_15" guid="{D8BB7E15-0E8F-45FC-AD1A-6D8C295A087C}" maximized="1" xWindow="-8" yWindow="-8" windowWidth="1382" windowHeight="744" tabRatio="961" activeSheetId="14"/>
    <customWorkbookView name="mapa_16" guid="{42BB51DB-DC3E-4DA5-9499-5574EB19780E}" maximized="1" xWindow="-8" yWindow="-8" windowWidth="1382" windowHeight="744" tabRatio="961" activeSheetId="10"/>
    <customWorkbookView name="mapa_17" guid="{B83C9EB8-C964-4489-98C8-19C81BFAE010}" maximized="1" xWindow="-8" yWindow="-8" windowWidth="1382" windowHeight="744" tabRatio="961" activeSheetId="6"/>
  </customWorkbookViews>
</workbook>
</file>

<file path=xl/calcChain.xml><?xml version="1.0" encoding="utf-8"?>
<calcChain xmlns="http://schemas.openxmlformats.org/spreadsheetml/2006/main">
  <c r="G5" i="22"/>
  <c r="G6"/>
  <c r="O6" i="21"/>
  <c r="D2" i="26" l="1"/>
  <c r="F3"/>
  <c r="I6" i="21"/>
  <c r="F6"/>
  <c r="E6"/>
  <c r="D6"/>
  <c r="C6"/>
  <c r="L10" i="19" l="1"/>
  <c r="Y11" i="9" l="1"/>
  <c r="Y9" i="17"/>
  <c r="Y9" i="19"/>
  <c r="W9" i="11" l="1"/>
  <c r="W11" i="9"/>
  <c r="W9" i="17"/>
  <c r="W9" i="19"/>
  <c r="I9" i="9" l="1"/>
  <c r="L9"/>
  <c r="I10"/>
  <c r="L10"/>
  <c r="I11"/>
  <c r="L11"/>
  <c r="L10" i="17" l="1"/>
  <c r="X4" i="33" l="1"/>
  <c r="X5"/>
  <c r="L9" i="19" l="1"/>
  <c r="Z12" i="21" l="1"/>
  <c r="AA12"/>
  <c r="AB12"/>
  <c r="Y12"/>
  <c r="AC8"/>
  <c r="AC9"/>
  <c r="AC10"/>
  <c r="AC7"/>
  <c r="AC6"/>
  <c r="T12"/>
  <c r="U12"/>
  <c r="V12"/>
  <c r="S12"/>
  <c r="W7"/>
  <c r="W8"/>
  <c r="W9"/>
  <c r="W10"/>
  <c r="W6"/>
  <c r="AY10"/>
  <c r="AY9"/>
  <c r="AY8"/>
  <c r="AY7"/>
  <c r="AY6"/>
  <c r="AY5"/>
  <c r="X6" i="33"/>
  <c r="M9" i="17" s="1"/>
  <c r="L9"/>
  <c r="AC12" i="21" l="1"/>
  <c r="W12"/>
  <c r="O9" i="11"/>
  <c r="O10" i="15"/>
  <c r="O9"/>
  <c r="O10" i="17" l="1"/>
  <c r="L9" i="11" l="1"/>
  <c r="L10" i="15"/>
  <c r="L9"/>
  <c r="X7" i="33" l="1"/>
  <c r="M10" i="17" s="1"/>
  <c r="N10" s="1"/>
  <c r="N9"/>
  <c r="X10" i="33"/>
  <c r="M11" i="9" s="1"/>
  <c r="X9" i="33"/>
  <c r="M10" i="9" s="1"/>
  <c r="X8" i="33"/>
  <c r="M9" i="9" s="1"/>
  <c r="X13" i="33"/>
  <c r="M9" i="11" s="1"/>
  <c r="N9" s="1"/>
  <c r="X12" i="33"/>
  <c r="X11"/>
  <c r="M10" i="19"/>
  <c r="M9"/>
  <c r="M10" i="15" l="1"/>
  <c r="N10" s="1"/>
  <c r="M9"/>
  <c r="N9" s="1"/>
  <c r="O10" i="9"/>
  <c r="N10"/>
  <c r="O9"/>
  <c r="N9"/>
  <c r="O11"/>
  <c r="N11"/>
  <c r="N10" i="19"/>
  <c r="O10"/>
  <c r="N9"/>
  <c r="O9"/>
  <c r="O9" i="17"/>
  <c r="P11" i="9" l="1"/>
  <c r="P9"/>
  <c r="P10"/>
  <c r="AY11" i="21"/>
  <c r="AZ6" l="1"/>
  <c r="AZ5"/>
  <c r="AZ9"/>
  <c r="AZ8"/>
  <c r="AZ7"/>
  <c r="AZ10"/>
  <c r="E2" i="26" l="1"/>
  <c r="F2"/>
  <c r="G2"/>
  <c r="H2"/>
  <c r="D3"/>
  <c r="E3"/>
  <c r="G3"/>
  <c r="H3"/>
  <c r="D4"/>
  <c r="E4"/>
  <c r="F4"/>
  <c r="G4"/>
  <c r="H4"/>
  <c r="D5"/>
  <c r="E5"/>
  <c r="F5"/>
  <c r="G5"/>
  <c r="H5"/>
  <c r="D6"/>
  <c r="E6"/>
  <c r="F6"/>
  <c r="G6"/>
  <c r="H6"/>
  <c r="P10" i="19" l="1"/>
  <c r="I10"/>
  <c r="P9"/>
  <c r="I9"/>
  <c r="I14" s="1"/>
  <c r="P10" i="17"/>
  <c r="I10"/>
  <c r="P9"/>
  <c r="I9"/>
  <c r="P10" i="15"/>
  <c r="I10"/>
  <c r="P9"/>
  <c r="I9"/>
  <c r="P9" i="11"/>
  <c r="I9"/>
  <c r="I15" i="15" l="1"/>
  <c r="D9" i="21" s="1"/>
  <c r="I14" i="15"/>
  <c r="C9" i="21" s="1"/>
  <c r="I17" i="15"/>
  <c r="F9" i="21" s="1"/>
  <c r="I16" i="15"/>
  <c r="E9" i="21" s="1"/>
  <c r="P17" i="15"/>
  <c r="L9" i="21" s="1"/>
  <c r="P16" i="15"/>
  <c r="K9" i="21" s="1"/>
  <c r="P15" i="15"/>
  <c r="J9" i="21" s="1"/>
  <c r="P14" i="15"/>
  <c r="I9" i="21" s="1"/>
  <c r="P17" i="19"/>
  <c r="L6" i="21" s="1"/>
  <c r="P14" i="19"/>
  <c r="P16"/>
  <c r="K6" i="21" s="1"/>
  <c r="P15" i="19"/>
  <c r="J6" i="21" s="1"/>
  <c r="I17" i="19"/>
  <c r="I16"/>
  <c r="I15"/>
  <c r="P15" i="9"/>
  <c r="I8" i="21" s="1"/>
  <c r="P16" i="11"/>
  <c r="K10" i="21" s="1"/>
  <c r="P17" i="17"/>
  <c r="L7" i="21" s="1"/>
  <c r="I16" i="9"/>
  <c r="D8" i="21" s="1"/>
  <c r="I16" i="11"/>
  <c r="E10" i="21" s="1"/>
  <c r="I17" i="17"/>
  <c r="F7" i="21" s="1"/>
  <c r="P17" i="11"/>
  <c r="L10" i="21" s="1"/>
  <c r="I17" i="11"/>
  <c r="F10" i="21" s="1"/>
  <c r="P18" i="9"/>
  <c r="L8" i="21" s="1"/>
  <c r="I18" i="9"/>
  <c r="F8" i="21" s="1"/>
  <c r="P17" i="9"/>
  <c r="K8" i="21" s="1"/>
  <c r="I17" i="9"/>
  <c r="E8" i="21" s="1"/>
  <c r="P16" i="9"/>
  <c r="J8" i="21" s="1"/>
  <c r="I14" i="11"/>
  <c r="C10" i="21" s="1"/>
  <c r="I15" i="11"/>
  <c r="D10" i="21" s="1"/>
  <c r="P14" i="11"/>
  <c r="I10" i="21" s="1"/>
  <c r="P15" i="11"/>
  <c r="J10" i="21" s="1"/>
  <c r="I14" i="17"/>
  <c r="C7" i="21" s="1"/>
  <c r="I15" i="17"/>
  <c r="D7" i="21" s="1"/>
  <c r="I16" i="17"/>
  <c r="E7" i="21" s="1"/>
  <c r="P14" i="17"/>
  <c r="I7" i="21" s="1"/>
  <c r="P15" i="17"/>
  <c r="J7" i="21" s="1"/>
  <c r="P16" i="17"/>
  <c r="K7" i="21" s="1"/>
  <c r="I15" i="9"/>
  <c r="C8" i="21" s="1"/>
  <c r="G8" l="1"/>
  <c r="H8" s="1"/>
  <c r="G10"/>
  <c r="H10" s="1"/>
  <c r="G7"/>
  <c r="H7" s="1"/>
  <c r="G9"/>
  <c r="H9" s="1"/>
  <c r="M8"/>
  <c r="N8" s="1"/>
  <c r="M9"/>
  <c r="N9" s="1"/>
  <c r="M10"/>
  <c r="N10" s="1"/>
  <c r="M7"/>
  <c r="N7" s="1"/>
  <c r="G6"/>
  <c r="H6" s="1"/>
  <c r="M6"/>
  <c r="N6" s="1"/>
  <c r="O9" l="1"/>
  <c r="C11"/>
  <c r="F11"/>
  <c r="L11"/>
  <c r="D11"/>
  <c r="K11"/>
  <c r="I11"/>
  <c r="J11"/>
  <c r="E11"/>
  <c r="O7"/>
  <c r="O10"/>
  <c r="O8"/>
  <c r="G11" l="1"/>
  <c r="H11" s="1"/>
  <c r="M11"/>
  <c r="N11" s="1"/>
  <c r="O11" l="1"/>
</calcChain>
</file>

<file path=xl/sharedStrings.xml><?xml version="1.0" encoding="utf-8"?>
<sst xmlns="http://schemas.openxmlformats.org/spreadsheetml/2006/main" count="912" uniqueCount="362">
  <si>
    <t>Proceso:</t>
  </si>
  <si>
    <t>Objetivo del Proceso:</t>
  </si>
  <si>
    <t>CAUSAS</t>
  </si>
  <si>
    <t>RIESGO</t>
  </si>
  <si>
    <t>DESCRIPCIÓN</t>
  </si>
  <si>
    <t>CONSECUENCIAS POTENCIALES</t>
  </si>
  <si>
    <t>Probabilidad</t>
  </si>
  <si>
    <t>Impacto</t>
  </si>
  <si>
    <t>ACCIONES</t>
  </si>
  <si>
    <t>INDICADOR</t>
  </si>
  <si>
    <t>OPCIÓN DE MANEJO</t>
  </si>
  <si>
    <t>CONTROLES</t>
  </si>
  <si>
    <t>Legal</t>
  </si>
  <si>
    <t>Moderado</t>
  </si>
  <si>
    <t>Financiero</t>
  </si>
  <si>
    <t xml:space="preserve">             MAPA DE RIESGOS INSTITUCIONAL </t>
  </si>
  <si>
    <t>PERIODICIDAD</t>
  </si>
  <si>
    <t>Mensual</t>
  </si>
  <si>
    <t>Trimestral</t>
  </si>
  <si>
    <t>Anual</t>
  </si>
  <si>
    <t xml:space="preserve"> </t>
  </si>
  <si>
    <t>Semanal</t>
  </si>
  <si>
    <t>Zona de Riesgo</t>
  </si>
  <si>
    <t xml:space="preserve">Año: </t>
  </si>
  <si>
    <t>Cumplimiento</t>
  </si>
  <si>
    <t>Tipo de Riesgo</t>
  </si>
  <si>
    <t>Tipo de Riesgo:</t>
  </si>
  <si>
    <t>Estratégico</t>
  </si>
  <si>
    <t>Operativo</t>
  </si>
  <si>
    <t>Tecnológico</t>
  </si>
  <si>
    <t>Tipo de Control:</t>
  </si>
  <si>
    <t>Tipo de Control</t>
  </si>
  <si>
    <t>Probabilidad:</t>
  </si>
  <si>
    <t>Raro:</t>
  </si>
  <si>
    <t>Improbable:</t>
  </si>
  <si>
    <t>Posible:</t>
  </si>
  <si>
    <t>Probable:</t>
  </si>
  <si>
    <t>Casi seguro:</t>
  </si>
  <si>
    <t>No se ha presentado en los últimos 5 años</t>
  </si>
  <si>
    <t>Al menos una vez en los últimos 5 años</t>
  </si>
  <si>
    <t>Al menos una vez en los últimos 2 años</t>
  </si>
  <si>
    <t>Al menos una vez en el último año</t>
  </si>
  <si>
    <t>Más de una vez al año</t>
  </si>
  <si>
    <t>Insignificante</t>
  </si>
  <si>
    <t>Menor</t>
  </si>
  <si>
    <t>Mayor</t>
  </si>
  <si>
    <t>Catastrófico</t>
  </si>
  <si>
    <t>Zona 
de Riesgo</t>
  </si>
  <si>
    <t>BAJA</t>
  </si>
  <si>
    <t>MODERADA</t>
  </si>
  <si>
    <t>ALTA</t>
  </si>
  <si>
    <t>EXTREMA</t>
  </si>
  <si>
    <t>Opciones de Manejo:</t>
  </si>
  <si>
    <t>Asumir el riesgo</t>
  </si>
  <si>
    <t>Semestral</t>
  </si>
  <si>
    <t>Talento Humano</t>
  </si>
  <si>
    <t>Control Interno</t>
  </si>
  <si>
    <t>Salud Ocupacional</t>
  </si>
  <si>
    <t>Bimestral</t>
  </si>
  <si>
    <t>Confianza e imagen</t>
  </si>
  <si>
    <t>Reducir el riesgo</t>
  </si>
  <si>
    <t>Evitar el riesgo</t>
  </si>
  <si>
    <t>Transferir el riesgo</t>
  </si>
  <si>
    <t>Planeación</t>
  </si>
  <si>
    <t>Jurídica</t>
  </si>
  <si>
    <t>Contratación</t>
  </si>
  <si>
    <t>PROCESO:</t>
  </si>
  <si>
    <t>TOTAL RIESGOS</t>
  </si>
  <si>
    <t>ZONA DE RIESGO</t>
  </si>
  <si>
    <t>TOTAL:</t>
  </si>
  <si>
    <t>CÓDIGO</t>
  </si>
  <si>
    <t>Bajas:</t>
  </si>
  <si>
    <t>Altas:</t>
  </si>
  <si>
    <t>Moderadas:</t>
  </si>
  <si>
    <t>Extremas:</t>
  </si>
  <si>
    <r>
      <t xml:space="preserve">Raro
</t>
    </r>
    <r>
      <rPr>
        <b/>
        <sz val="12"/>
        <rFont val="Arial"/>
        <family val="2"/>
      </rPr>
      <t>( 1 )</t>
    </r>
  </si>
  <si>
    <r>
      <t xml:space="preserve">Improbable
</t>
    </r>
    <r>
      <rPr>
        <b/>
        <sz val="12"/>
        <rFont val="Arial"/>
        <family val="2"/>
      </rPr>
      <t>( 2 )</t>
    </r>
  </si>
  <si>
    <r>
      <t xml:space="preserve">Posible
</t>
    </r>
    <r>
      <rPr>
        <b/>
        <sz val="12"/>
        <rFont val="Arial"/>
        <family val="2"/>
      </rPr>
      <t>( 3 )</t>
    </r>
  </si>
  <si>
    <r>
      <t xml:space="preserve">Probable
</t>
    </r>
    <r>
      <rPr>
        <b/>
        <sz val="12"/>
        <rFont val="Arial"/>
        <family val="2"/>
      </rPr>
      <t>( 4 )</t>
    </r>
  </si>
  <si>
    <r>
      <t xml:space="preserve">Casi Seguro
</t>
    </r>
    <r>
      <rPr>
        <b/>
        <sz val="12"/>
        <rFont val="Arial"/>
        <family val="2"/>
      </rPr>
      <t>( 5 )</t>
    </r>
  </si>
  <si>
    <r>
      <rPr>
        <b/>
        <sz val="12"/>
        <rFont val="Arial"/>
        <family val="2"/>
      </rPr>
      <t>( 1 )</t>
    </r>
    <r>
      <rPr>
        <sz val="9"/>
        <rFont val="Arial"/>
        <family val="2"/>
      </rPr>
      <t xml:space="preserve">
Insignificante</t>
    </r>
  </si>
  <si>
    <r>
      <rPr>
        <b/>
        <sz val="12"/>
        <rFont val="Arial"/>
        <family val="2"/>
      </rPr>
      <t>( 2 )</t>
    </r>
    <r>
      <rPr>
        <sz val="9"/>
        <rFont val="Arial"/>
        <family val="2"/>
      </rPr>
      <t xml:space="preserve">
Menor</t>
    </r>
  </si>
  <si>
    <r>
      <rPr>
        <b/>
        <sz val="12"/>
        <rFont val="Arial"/>
        <family val="2"/>
      </rPr>
      <t>( 3 )</t>
    </r>
    <r>
      <rPr>
        <sz val="9"/>
        <rFont val="Arial"/>
        <family val="2"/>
      </rPr>
      <t xml:space="preserve">
Moderado</t>
    </r>
  </si>
  <si>
    <r>
      <rPr>
        <b/>
        <sz val="12"/>
        <rFont val="Arial"/>
        <family val="2"/>
      </rPr>
      <t>( 4 )</t>
    </r>
    <r>
      <rPr>
        <sz val="9"/>
        <rFont val="Arial"/>
        <family val="2"/>
      </rPr>
      <t xml:space="preserve">
Mayor</t>
    </r>
  </si>
  <si>
    <r>
      <rPr>
        <b/>
        <sz val="12"/>
        <rFont val="Arial"/>
        <family val="2"/>
      </rPr>
      <t>( 5 )</t>
    </r>
    <r>
      <rPr>
        <sz val="9"/>
        <rFont val="Arial"/>
        <family val="2"/>
      </rPr>
      <t xml:space="preserve">
Catastrófico</t>
    </r>
  </si>
  <si>
    <t>P R O B A B I L I D A D</t>
  </si>
  <si>
    <t>I M P A C T O</t>
  </si>
  <si>
    <t>CALIFICACIÓN</t>
  </si>
  <si>
    <t>Anterior</t>
  </si>
  <si>
    <t>Actual</t>
  </si>
  <si>
    <t>Alta</t>
  </si>
  <si>
    <t>Media</t>
  </si>
  <si>
    <t>Baja</t>
  </si>
  <si>
    <t>Leve</t>
  </si>
  <si>
    <t>Raro</t>
  </si>
  <si>
    <t>Improbable</t>
  </si>
  <si>
    <t xml:space="preserve">Posible </t>
  </si>
  <si>
    <t>Probable</t>
  </si>
  <si>
    <t>Casi Cierto</t>
  </si>
  <si>
    <t>PROBABILIDAD</t>
  </si>
  <si>
    <t>IMPACTO</t>
  </si>
  <si>
    <t>Equivalencias para la Calificación de Riesgos:</t>
  </si>
  <si>
    <t>CALIF</t>
  </si>
  <si>
    <t>AVANCE</t>
  </si>
  <si>
    <t>Periodicidad</t>
  </si>
  <si>
    <t>Diaria</t>
  </si>
  <si>
    <t>Eventual</t>
  </si>
  <si>
    <t>Asumir, Reducir el riesgo</t>
  </si>
  <si>
    <t>Reducir, Evitar, Compartir o Tranferir</t>
  </si>
  <si>
    <t>Prevenir su materialización: Cambios sustanciales al interior de los procesos.</t>
  </si>
  <si>
    <t>Tomar medidas encaminadas a disminuír Probabilidad e Impacto: Optimización de Procedimientos; implementación de Controles.</t>
  </si>
  <si>
    <t>Reducir su efecto a través del traspaso de las pérdidas a otras organizaciones: Seguros, Tercerización.</t>
  </si>
  <si>
    <t>Aceptar la pérdida residual probable =&gt; Planes de Contingencia.</t>
  </si>
  <si>
    <t>BAJA:</t>
  </si>
  <si>
    <t>MODERADA:</t>
  </si>
  <si>
    <t>ALTA:</t>
  </si>
  <si>
    <t>EXTREMA:</t>
  </si>
  <si>
    <t>Zona</t>
  </si>
  <si>
    <t>Significado</t>
  </si>
  <si>
    <t xml:space="preserve">Proceso:   </t>
  </si>
  <si>
    <t xml:space="preserve">Total </t>
  </si>
  <si>
    <t xml:space="preserve">% </t>
  </si>
  <si>
    <t xml:space="preserve">TOTAL: </t>
  </si>
  <si>
    <t>Consolidado de Riesgos por Tipo</t>
  </si>
  <si>
    <t>Posible</t>
  </si>
  <si>
    <t>CasiSeguro</t>
  </si>
  <si>
    <t>Equivalencia según tipo</t>
  </si>
  <si>
    <t>Confidencialidad de la Información</t>
  </si>
  <si>
    <t>Credibilidad o Imagen</t>
  </si>
  <si>
    <t>Si el hecho llegara a presentarse, tendría consecuencias o efectos mínimos sobre la entidad.</t>
  </si>
  <si>
    <t>Personal</t>
  </si>
  <si>
    <t>Grupo de Funcionarios</t>
  </si>
  <si>
    <t>Multas</t>
  </si>
  <si>
    <t>Ajustes a una actividad concreta</t>
  </si>
  <si>
    <t>Si el hecho llegara a presentarse, tendría bajo impacto o efecto sobre la entidad.</t>
  </si>
  <si>
    <t>Grupo de Trabajo</t>
  </si>
  <si>
    <t>Todos los Funcionarios</t>
  </si>
  <si>
    <t>Demandas</t>
  </si>
  <si>
    <t>Cambios en los procedimientos</t>
  </si>
  <si>
    <t>Si el hecho llegara a presentarse, tendría medianas consecuencias o efectos sobre la entidad.</t>
  </si>
  <si>
    <t>Relativa al Proceso</t>
  </si>
  <si>
    <t>Usuarios Ciudad</t>
  </si>
  <si>
    <t>Investigación Disciplinaria</t>
  </si>
  <si>
    <t>Cambios en la interacción de los procesos</t>
  </si>
  <si>
    <t>Si el hecho llegara a presentarse, tendría altas consecuencias o efectos sobre la entidad</t>
  </si>
  <si>
    <t>Institucional</t>
  </si>
  <si>
    <t>Usuarios Región</t>
  </si>
  <si>
    <t>Investigación Fiscal</t>
  </si>
  <si>
    <t>Intermitencia en el servicio</t>
  </si>
  <si>
    <t>Si el hecho llegara a presentarse, tendría desastrosas consecuencias o efectos sobre la entidad.</t>
  </si>
  <si>
    <t>Estratégica</t>
  </si>
  <si>
    <t>Usuarios País</t>
  </si>
  <si>
    <t>Intervención - Sanción</t>
  </si>
  <si>
    <t>Paro total del proceso</t>
  </si>
  <si>
    <t>NIVEL:</t>
  </si>
  <si>
    <t>DESCRIPCION:</t>
  </si>
  <si>
    <t>DESCRIPTOR:</t>
  </si>
  <si>
    <t xml:space="preserve">Misional </t>
  </si>
  <si>
    <t>Afectación de Meta Misional menor al 1%</t>
  </si>
  <si>
    <t>Afectación de Meta Misional  &gt;= 1%  y  &lt; 3%</t>
  </si>
  <si>
    <t xml:space="preserve">Afectación de Meta Misional &gt;= 3%  y &lt; 6% </t>
  </si>
  <si>
    <t xml:space="preserve">Afectación de Meta Misional &gt;= 6%  y &lt; 10% </t>
  </si>
  <si>
    <t>Afectación de Meta Misional &gt;= 10%</t>
  </si>
  <si>
    <t>Medio Ambiente</t>
  </si>
  <si>
    <t>Corrupción</t>
  </si>
  <si>
    <t>Financiera</t>
  </si>
  <si>
    <t>No genera
consecuencias</t>
  </si>
  <si>
    <t>Genera cambios leves
en el entorno</t>
  </si>
  <si>
    <t>Genera alteraciones
importantes o quejas de
la comunidad</t>
  </si>
  <si>
    <t>Genera alteraciones
significativas o
sanciones de
autoridades ambientales</t>
  </si>
  <si>
    <t>Genera alteraciones
catastróficas en el ambiente</t>
  </si>
  <si>
    <t>Lesión Leve
o Menor</t>
  </si>
  <si>
    <t>Incapacidad temporal
entre 1 y 10 días</t>
  </si>
  <si>
    <t>Incapacidad Total
Permanente</t>
  </si>
  <si>
    <t>Incapacidad Parcial
Permanente o
incapacidad temporal mayor a 10 días</t>
  </si>
  <si>
    <t>Una o más fatalidades</t>
  </si>
  <si>
    <t>NA</t>
  </si>
  <si>
    <t>Materializaciónde un riesgo
de corrupción</t>
  </si>
  <si>
    <t>??</t>
  </si>
  <si>
    <t>INFORME DE AVANCE RESPONSABLE DEL PROCESO</t>
  </si>
  <si>
    <t>Avance 
en la reducción del Riesgo</t>
  </si>
  <si>
    <t xml:space="preserve">Elaboró: </t>
  </si>
  <si>
    <t xml:space="preserve">Guardado en: </t>
  </si>
  <si>
    <t>Evaluación del Control</t>
  </si>
  <si>
    <t>Descripción del Control</t>
  </si>
  <si>
    <t>Observaciones</t>
  </si>
  <si>
    <t>Si</t>
  </si>
  <si>
    <t>No</t>
  </si>
  <si>
    <t>Cód</t>
  </si>
  <si>
    <t xml:space="preserve">Riesgo </t>
  </si>
  <si>
    <t>15 pts</t>
  </si>
  <si>
    <t>5 pts</t>
  </si>
  <si>
    <t>10 pts</t>
  </si>
  <si>
    <t>30 pts</t>
  </si>
  <si>
    <t>TOTAL</t>
  </si>
  <si>
    <t xml:space="preserve">Dep </t>
  </si>
  <si>
    <t>Evaluación a los 
          Controles de Riesgos</t>
  </si>
  <si>
    <t xml:space="preserve">Evitar el Riesgo </t>
  </si>
  <si>
    <t>Riesgo Inherente</t>
  </si>
  <si>
    <t>Riesgo Residual</t>
  </si>
  <si>
    <t>REGISTROS</t>
  </si>
  <si>
    <t>X</t>
  </si>
  <si>
    <t>Situación a Junio 30 de 2017</t>
  </si>
  <si>
    <t>A Junio 30 de 2018</t>
  </si>
  <si>
    <t>INSTITUTO DEPARTAMENTAL DE DEPORTE Y RECREACION DEL QUINDIO "INDEPORTES QUINDIO".</t>
  </si>
  <si>
    <t xml:space="preserve">Correctivo </t>
  </si>
  <si>
    <t xml:space="preserve">Detectivo </t>
  </si>
  <si>
    <t>Preventivo</t>
  </si>
  <si>
    <t>A</t>
  </si>
  <si>
    <t>B</t>
  </si>
  <si>
    <t>2-¿El Control permite enfrentar la situación en caso de materialización (afecta Impacto)?</t>
  </si>
  <si>
    <t>1- ¿El Control previene la materialización del Riesgo 
(afecta Probabilidad)?</t>
  </si>
  <si>
    <t>3-¿Existen manuales, instructivos 
o procedimientos para el manejo 
del Control?</t>
  </si>
  <si>
    <t>4-¿Está(n) definido(s) el(los) responsable(s) de la ejecución del Control y del seguimiento?</t>
  </si>
  <si>
    <t>5-¿El Control es automático?*</t>
  </si>
  <si>
    <t>6-¿El Control es manual?**</t>
  </si>
  <si>
    <t>7-¿La frecuencia de la ejecución del Control y seguimiento es adecuada?</t>
  </si>
  <si>
    <t>8-¿Se cuenta con evidencias de la ejecución y seguimiento del Control?</t>
  </si>
  <si>
    <t>9-¿En el tiempo que lleva la herramienta ha demostrado ser efectiva?</t>
  </si>
  <si>
    <t xml:space="preserve">RESPONSABLE </t>
  </si>
  <si>
    <t xml:space="preserve">Eventual </t>
  </si>
  <si>
    <t xml:space="preserve">Reducir el Riesgo </t>
  </si>
  <si>
    <t>Objetivos del Proceso:</t>
  </si>
  <si>
    <t xml:space="preserve">Elaboro y Proyecto </t>
  </si>
  <si>
    <t>Recibio</t>
  </si>
  <si>
    <t xml:space="preserve">Elaboro y proyecto </t>
  </si>
  <si>
    <t>Recibio y aprobo</t>
  </si>
  <si>
    <t>Se realiza la evaluacion de los controles al inicio de la suscripcion.</t>
  </si>
  <si>
    <t xml:space="preserve">Nelson Mauricio Carvajal Carrillo - Jefe Oficina de Control Interno </t>
  </si>
  <si>
    <t>Aprobo:</t>
  </si>
  <si>
    <t>RESPONSABLE</t>
  </si>
  <si>
    <t xml:space="preserve">Permanente </t>
  </si>
  <si>
    <t># de ligas Atendidas / # total de ligas del departamento</t>
  </si>
  <si>
    <t xml:space="preserve">DEPORTE ASOCIADO </t>
  </si>
  <si>
    <t>JUEGOS INTERCOLEGIADOS (SUPERATE)</t>
  </si>
  <si>
    <t xml:space="preserve">JUEGOS INTERCOLEGIADOS </t>
  </si>
  <si>
    <t xml:space="preserve">DEPORTE SOCIAL Y COMUNITARIO </t>
  </si>
  <si>
    <t xml:space="preserve">RECREACION Y APROVECHAMIENTO DEL TIEMPO </t>
  </si>
  <si>
    <t xml:space="preserve">HABITOS Y ESTILOS DE VIDA SALUDABLE </t>
  </si>
  <si>
    <t xml:space="preserve">Asesorías y acompañamientos técnica, jurídica y financiera a las ligas deportivas.                      </t>
  </si>
  <si>
    <t>Jefe área técnica y equipo deporte asociado</t>
  </si>
  <si>
    <t>Exigir a los deportistas la inscripción a la liga y el paz y salvo si son de otras ciudades.                Caracterización del proceso. Cumplimento de lleno de requisitos legales.</t>
  </si>
  <si>
    <t>Recibió</t>
  </si>
  <si>
    <t xml:space="preserve">Falta de interés de las ligas y organización -                   Desconocimiento de la normatividad vigente.                            </t>
  </si>
  <si>
    <t>Ligas del Dpto Existentes sin apoyo porque no estan constituidas legalmente.</t>
  </si>
  <si>
    <t xml:space="preserve">Juegos programados en los municipios  sin apoyo y recursos por las alcaldias </t>
  </si>
  <si>
    <t>No participacion del departamento en las fases regionales y nacionales.                                 - No cumplimientyo de metas del instituto.</t>
  </si>
  <si>
    <t xml:space="preserve">Mensual </t>
  </si>
  <si>
    <t xml:space="preserve">Lider Area Tecnica - Tecnica juegos intercolegiados </t>
  </si>
  <si>
    <t># de colegios inscritos / # de colegios proyectados.</t>
  </si>
  <si>
    <t xml:space="preserve">No realizacion del evento.               El no cumplimiento de metas.        </t>
  </si>
  <si>
    <t># escenarios deportivos utilizados / # de eventos proyectados.</t>
  </si>
  <si>
    <t>Poblacion beneficiada que no paticipa en los juegos de deporte social y comunitario.</t>
  </si>
  <si>
    <t>Lider area tecnica - lider Deporte social y comunitario</t>
  </si>
  <si>
    <t xml:space="preserve">#de eventos desarrollados # de eventos proyectados </t>
  </si>
  <si>
    <t># juegos realizados en lso municipios / # de juegos apoyagos con recursos por las alcaldias.</t>
  </si>
  <si>
    <t xml:space="preserve">DEPORTE FORMATIVO, DEPORTE SOCIAL COMUNITARIO Y JUEGOS TRADICIONALES </t>
  </si>
  <si>
    <t>RECREACION PARA EL BIEN COMUN.</t>
  </si>
  <si>
    <t>Recurso tranferidos a los municipios sin control en el desarrollo de proyectos deportivos.</t>
  </si>
  <si>
    <t># de municipios asesorados /# de municipios del departamento.</t>
  </si>
  <si>
    <t xml:space="preserve">#de poblacion asistida al evento  desarrollados # de poblacion  proyectados </t>
  </si>
  <si>
    <t xml:space="preserve">HABITOS Y ESTILODE VIDA SALUDABLE </t>
  </si>
  <si>
    <t>Lider area Tecnica -        Lider de HYSVS</t>
  </si>
  <si>
    <t xml:space="preserve"># Capactiaciones realizadas / # capacitacioens programadas </t>
  </si>
  <si>
    <t>Estado a septiembre 30 de 2018</t>
  </si>
  <si>
    <t xml:space="preserve">Se evidencia que se hiciweron las capacirtaciones, a las ligas se les dio ola asesoria y se logro los reconocimientos deportivos vigentes como la protocolizacion, se hizo todo el proceso de capacitacion de las cuales se atendieron 23 ligas atendidas del 23 que cumplien con los requisitos, la informacion reposa en el archivo gestion de area tecnica en las carpatas de cada una de las ligas y carpetads de capacitaciones </t>
  </si>
  <si>
    <t>AVANCE EN %</t>
  </si>
  <si>
    <t xml:space="preserve">Se evidencia que a la fecha la caracterizacion del proceso de implemtacion h la lista de chequeo no esta establecidad. Se tiene programado para el trimestre de 2018 , en cuanto al ap oyo a deportistas la metas eran 20 pero se realizo el apoyo 22 del departamento como se puede evidenciar en en las carpetasd de cada uno de los deportistas apoyados qu e reposan en el area tecnica </t>
  </si>
  <si>
    <t>Se evidencia que se logro la particiin de los colegios en las fases municipales departamentales y nacionales de los juegos intercolegiados comos e puedne en los informes que reposan en el area tecnica en el programa juegos intercolesgiados, encuanto asesorias se le brindo a 56 colegios de distiantas localidades.</t>
  </si>
  <si>
    <t xml:space="preserve">Se evidencia que se utiliza todos los escenarios deportivos ya que todos los programaqs del insititot se desarrollan en los escenarios del departamento, esta meta se cumple al 100% el numero de escenarios se puede evidenciar en ls informes de planeacion al seguimeitnoal tercer trimestre se tiene el dato de la cantidad de escenarios </t>
  </si>
  <si>
    <t>Se atendieron el 35% delas veredas del depatamento, participarton en los campeonatos de rana, futbol de salon y baloncesto, futbol de salon. En los juegos veredales la evidencia reposa en las carpetas del area tecnica y en el informe de juegos veredales final</t>
  </si>
  <si>
    <t>Se evidencia que se realizo los juegos comunales, en las disciplinas de bolevol  y futbol, en los doce municipiso del departamento se realizaron las reunions  en la carpeta de juegos comunales de 2018,  esta evidencia es parte del cumplmiento del plan de accion vigencia 2018.</t>
  </si>
  <si>
    <t>Se hicieorn reuniones y se realizaron asesorias a todos los municipois y clubes, toda la informacion reposa en el archivo de gestion del area tecnica</t>
  </si>
  <si>
    <t>Se realizaron las fases municpales de campamentos junveniles en cada uno de los municipios, esta pendiente para el mes de octubre la realizacon del campemento departamental, se dio asistencias  a infancia primera infiacion y adolecencias d elos municipios, se realizaron festivales recreodeprotivos todos con un acompañamiento de la poblacion beneficiada</t>
  </si>
  <si>
    <t>{se realizaron las capacitacion es en primer respondientes, campamentos, para el desarrollo de las actividades dictadas por coldeportes y el sena toda la evidencia reposa en el archivo del area tecnica,  faltan hacer mas capacitacioens ya que no estan todos los certificados de primer respondientes</t>
  </si>
  <si>
    <t>Se realizaron  dos capacitacion es al perosnal la evidencia reposa en el archivo de gestion del area tecnica, se realzaron con coldeportes.</t>
  </si>
  <si>
    <t>Se atendieron todos los municipios con una atencion por municpio de 40 personasl, hicieron actividades regulares y no regulares,  la evidencia no esta complentamente organizada se pide mayor control para el ultimo seguimeinto al 30 diciembre de 2018</t>
  </si>
  <si>
    <t>Estado a Diciembre 30 de 2018</t>
  </si>
  <si>
    <t xml:space="preserve">Se evidencia que a la fecha la caracterizacion del proceso de implemtacion h la lista de chequeo se establecio en el mes de octubre solo esta esta pendiente la caracterizacion.. Se tiene programado para el segundo trimestre de 2019 , en cuanto al ap oyo a deportistas la metas eran 20 pero se realizo el apoyo 22 del departamento como se puede evidenciar en en las carpetasd de cada uno de los deportistas apoyados qu e reposan en el area tecnica </t>
  </si>
  <si>
    <t xml:space="preserve">Se evidencia que se utiliza todos los escenarios deportivos ya que todos los programaqs del insititot se desarrollan en los escenarios del departamento, esta meta se cumple al 100% el numero de escenarios se puede evidenciar en ls informes de planeacion al seguimeitnoal cuarto trimestre se tiene el dato de la cantidad de escenarios </t>
  </si>
  <si>
    <t xml:space="preserve">Se atendieron el 35% delas veredas del depatamento, participarton en los campeonatos de rana, futbol de salon y baloncesto, futbol de salon. En los juegos veredales la evidencia reposa en las carpetas del area tecnica y en el informe de juegos veredales final todo esto se realiza en un solo envento en el marco del campeonato de juegos veredales,  se evidencio en los informes de cierre de campeonato </t>
  </si>
  <si>
    <t>Se realizaron las fases municpales de campamentos junveniles en cada uno de los municipios, se realizo en el mes de octubre el campemento departamental en el parque de guadua y el agua ubicado en el municipo de cordoba con la particpacion de 230 campistas de diferentes municipos del departamento del quindio, se dio asistencias  a infancia primera infiacion y adolecencias d elos municipios, se realizaron festivales recreodeprotivos todos con un acompañamiento de la poblacion beneficiada. la evidencia reposa en las carpeta campamentos.</t>
  </si>
  <si>
    <t>{se realizaron las capacitacion es en primer respondientes, campamentos, para el desarrollo de las actividades dictadas por coldeportes y el sena toda la evidencia reposa en el archivo del area tecnica,se realizo la capcaciacion de primer respondiente en el mes d eoctubre con la participacion de 17 contratistas con una intensidad horaria de 40 hotas.</t>
  </si>
  <si>
    <t>N/A</t>
  </si>
  <si>
    <t>Para este trimestre no se presentaron capaciacion ya que se realizan según programacion dada por coldeportes nacional.</t>
  </si>
  <si>
    <t>Se atendieron todos los municipios con una atencion por municpio de 40 personasl, hicieron actividades regulares con calarca 3 grupos circasia 4 grupos tebaida 5 grupos, montenegro 6 y quimbaya 2  para un total de poblacion de 987 personas atendidas y no regulares en calarca 2, circasia 1, tebaida 1 y montengro 1 para un total de poblacion de 257 personas atendidas,  encuanto a eventos realizados en quimbaya 9 calarca 13 tebaida 12 y montengro 7 para un total de 9,711 personas participantes , se atendieron en asesorias: 7 en quimbaya, calarca 8 y en circasia 7 para un total de 3,028 personas asesoradas en consejerias hogares: quimbaya 6 calarca 7 y circasia 7 para un total de 72 personas asesoradas, capacitaciones: se realizon una capacitacion con los municipios de armniaca, carlarca crficasias genova montengro quimbaya y salento donde particparon 112 asistentas y se graduraon 35</t>
  </si>
  <si>
    <t xml:space="preserve">Deportistas con apoyos sin estar legalmente vinculados al club o una liga </t>
  </si>
  <si>
    <t>Falta de control en la revisión de los documentos legales</t>
  </si>
  <si>
    <t>* Capacitaciones en la normatividad. (Gestion colderpotes) .                                              * Asesorias personalizadas en cada una de las disciplinas deportivas (si lo requieren).                    * Acompañamiento en las diferentes asambleas en el desarrollo de cada uno de sus procesos (si lo requieren)</t>
  </si>
  <si>
    <t>* No participación de los deportistas en eventos federados.                                            * La no representación del departamento en las justas deportivas de carácter nacional e internacional.</t>
  </si>
  <si>
    <t>* perdida del proceso deportivo y los recursos invertidos en el deportistas.                            * El departamento no tiene representacion en las competencias nacionales e internacionales</t>
  </si>
  <si>
    <t xml:space="preserve">* Caracterizar el proceso.                * Afiliciacion al club y a la liga  </t>
  </si>
  <si>
    <t xml:space="preserve">* Actas asistencias de capacitaciones.                          * Actas de reuniones.                  * Comunicados y oficios </t>
  </si>
  <si>
    <t xml:space="preserve">* Proceso caracterizado                    * Certificado de afiliacion al club y a la liga.                                                  </t>
  </si>
  <si>
    <t># de deportistas apoyados afiliados a las lligas / # total de deportistas que representen el departamento.</t>
  </si>
  <si>
    <t>Fecha de Seguimiento:  
04 / 04 / 2019</t>
  </si>
  <si>
    <t>Apoyar los procesos deportivos, técnicos y administrativos de las ligas del Quindío y en competencias federadas, para mejorar el posicionamiento deportivo del departamento a nivel nacional; propendiendo por la promoción y masificación deportiva a través de ligas, clubes e instituciones educativas, y demás.</t>
  </si>
  <si>
    <t>Instituciones educativas beneficiadas que no se inscriben en las diferentes disciplinas deportivas</t>
  </si>
  <si>
    <t xml:space="preserve">Escenarios deportivos disponibles sin autorizacion de prestamo </t>
  </si>
  <si>
    <t xml:space="preserve">Hacer convocatorias y socializaciones en los diferntes colegios.                         - Hacer seguiemitno constante en el proceso de inscripcion.                                       </t>
  </si>
  <si>
    <t xml:space="preserve">Solicitud por escrito de escenarios con antelacion.                       Trabajo articulado con directores de institutos de deporte municipales .                              </t>
  </si>
  <si>
    <t xml:space="preserve">* Oficios y correso electronicos y actas para convocatorias.                                 * reuniones de socializacion. </t>
  </si>
  <si>
    <t>* Reuniones, oficios a los coordinadores de deporte.                                         * Seguimiento en la plataforma de superate, cronograma de eventos.</t>
  </si>
  <si>
    <t>Actas de asistencia, oficio radicados, correos electronics , actas de reunion de socializacion.</t>
  </si>
  <si>
    <t>Acta de reuniones, assitencia, crongrama elaborado y actualizado.</t>
  </si>
  <si>
    <t>Desarrollar unos Juegos Intercolegiados para todos los municipios del Departamento del Quindío, con el ánimo de concientizar a rectores, profesores y estudiantes de la práctica deportiva extraescolar incrementando y fortaleciendo la reserva deportiva del Departamento.</t>
  </si>
  <si>
    <t xml:space="preserve">* Horario no se ajusta alas disponibildiades de tiempo de la poblacion.                                 * las actividades a desarrollar no son de su interes.                                    * Incumplimiento por parte de los                      promotores deportivos.                     * Las distancias de las locaciones </t>
  </si>
  <si>
    <t>* Falta de intereses del municipio.                             * El desconocimiento del muncipio.                                    * Falta de comunciacion y corodinacion de los envetnos con el municipio.                                          * Desconsnociemto del funcionario encargado</t>
  </si>
  <si>
    <t>* Desconocimiento de los municipos.                      * Falta de articulacion entre el ente departametal y ente municipal.                             * Proceso no identificado en el instituto.</t>
  </si>
  <si>
    <t>* Actvidiades que no tiene mayor impacto en la comunidad.                            * Incumplimiento de meta.</t>
  </si>
  <si>
    <t>* No desarrollo de eventos deportivos.              * Falta de programas deportivos para la poblacion.                              * No cumplimiento de metas.</t>
  </si>
  <si>
    <t xml:space="preserve">* El no desarrollo de programas deportivos en los municipoios.                     * No creacion de espacios deportivos.                   * Incumplimieto de metas. </t>
  </si>
  <si>
    <t>* Reuniones de sensbilidacion y organización con la comunidad.                  * Seguimiento a las actividades realizadas.</t>
  </si>
  <si>
    <t>* Reuniones de concertacion con los lideres de los municipos.                           * Programacion anticpada de los eventos.                        * Ubicación de los escenarios estrategicamente.</t>
  </si>
  <si>
    <t xml:space="preserve">* Articular con los muncipios.                      * Realizar asesorias a los municipios.                       * Planiificacion de los recursos disponibles                   </t>
  </si>
  <si>
    <t xml:space="preserve">* Desarrollos de las actividades en el tiempo de libre de la gente.                       * reuniones periodicas de concertacion de los deportes a desarrollo </t>
  </si>
  <si>
    <t xml:space="preserve">* Reuniones concertando objetivos.                                                * Cronograma y lista de necesidades.                             </t>
  </si>
  <si>
    <t>* Reuniones con los munciipos.                                  * Asesorias.                               Planificaciond de destinacion de los recursos.</t>
  </si>
  <si>
    <t xml:space="preserve">* Listados de assitencias.              * Actas de reuniones                * Oficios.                    Cronograma de activdades </t>
  </si>
  <si>
    <t>* Actas de reunion firmadas. * cronograma establecido.                       * Proyectos y planificacion recursos.</t>
  </si>
  <si>
    <t>* Actas de reunion firmadas. * cronograma establecido.                       * Acta de necesidades de los eventos.</t>
  </si>
  <si>
    <t>* Reuniones de sensbilidacion y organización con la comunidad.                                             * Seguimiento a las actividades realizadas.</t>
  </si>
  <si>
    <t>* Reuniones de concertacion con los lideres de los municipos.                           * Programacion anticpada de los eventos.                                    * Ubicación de los escenarios estrategicamente.</t>
  </si>
  <si>
    <t xml:space="preserve">* Articular con los muncipios.                                             * Realizar asesorias a los municipios.                                            * Planiificacion de los recursos disponibles                   </t>
  </si>
  <si>
    <t>Asesorar los municipios del departamento del Quindío mediante solicitudes de carácter técnico, administrativo y financiero para las escuelas deportivas, según los requerimientos, fortaleciendo los procesos del deporte formativo y la reserva deportiva orientadas a los altos logros El Departamento del Quindío ha adelantado programas de deporte social comunitario como los Juegos deportivos de integración afrocolombiano y Palanqueros y Raizales realizados y los II juegos recreativos comunales departamentales, y constantemente apoya eventos en temas de inclusión al deporte social comunitario y la recreación en diferentes grupos poblacionales.</t>
  </si>
  <si>
    <t>* Baja convocatoria por parte de los monitores.                     * Escasa articulacion con los entes municipales.                               * Incumplimiento por parte de los promotores deportivos.                                         * Las actividades a desarrollar no son de su interes.</t>
  </si>
  <si>
    <t>* Poca idoneidad de los monitores para el desarrollo de programas, campamentos juveniles y nuevo comienzo.</t>
  </si>
  <si>
    <t>Baja participacion de la poblacion a beneficiar de los programas recreativos que convoca la entidad.</t>
  </si>
  <si>
    <t>Baja cobertura, poco interes para participar.</t>
  </si>
  <si>
    <t>* Desinteres de la poblacion para la participacion en actividades recreativas.                            * Incumplimiento de meta.</t>
  </si>
  <si>
    <t>* No cumplimiento de metas.                                     * Mala imagen y credibilidad de la entidad.                                     * Insuficiente cobertura .</t>
  </si>
  <si>
    <t>* Reuniones informativas de socializacion y sensibilizacion de los programas del insituto dirigida a lideres y principales actores en los diferentes municipios.                                         * Seguimiento y control a las actividades realizadas.</t>
  </si>
  <si>
    <t>* Reuniones de socializacion y sensibilizacion.                             * Formacion continua a monitores en temas afines.                     * Plan de trabajo.                       * Planes clases.</t>
  </si>
  <si>
    <t>* Reuniones de concertacion de las actividades a desarrollar con la comunidad a impactar.                                                * Construccion y desarrollo de agenda de trabajo.                                            * Desarrollo de plan de trabajo y plan clase.                                        * Realizacion de las actividades en el tiempo libre de la poblacion a beneficiar.</t>
  </si>
  <si>
    <t>* Reuniones de concertacion de las actividades a desasrrollar con la comunidad a impactar.                                      * Construccion y desarrollo de agenda de trabajo.                                                * Desarrollo de plan de trabajo y planes clase.                             * Realizacion de las actividades en el tiempo libre de la poblacion a beneficiar.</t>
  </si>
  <si>
    <t>Lider area tecnica - lider Recreacion.</t>
  </si>
  <si>
    <t xml:space="preserve">* oficios                                  * Actas de reunion                * cronograma de actividades                          * Planes clase                                       * listados de asistencia </t>
  </si>
  <si>
    <t>* Cronograma de trabajo                              * Actas de reunion y listados de asistencia firmadas                      * Planes clase                            * Registros fotografico de actividades.</t>
  </si>
  <si>
    <t>Apoyar de forma articulada el desarrollo de programas, buscando fomentar el liderazgo social entre los jóvenes del departamento del Quindio con el fin de promover espacios lúdicos y recreativos para el aprovechamiento del tiempo libre y afianzamiento de valores, que ofrece a los niños y jóvenes un contacto directo con el medio natural a partir del conocimiento del mismo y sus posibilidades, propiciando el desarrollo de habilidades técnicas necesarias para afrontar experiencias del diario vivir.</t>
  </si>
  <si>
    <t xml:space="preserve">* Los contratistas presentan sobrepeso.                                             * los lineamientos del programa desde coldeportes originan baja cobertura </t>
  </si>
  <si>
    <t xml:space="preserve">Bajo impacto hacia la comunidad a beneficiar en las actividades del programa de habitos y estilos de vida saludable </t>
  </si>
  <si>
    <t>* No se puede desarrollar el programa bajo los lineamientos establecidos bajos el ente nacional.                                          * Baja cobertura                                  * no cumplimiento de metas                                               *Insatisfaccion de la comunidad.</t>
  </si>
  <si>
    <t>* Reuniones informativas de socializacion y sensibilizacion del programa del instituto dirigida a lideres  y principales actores en los diferentes municipios.                           * Revision de informes entregados por los monitores                              * Seguimiento y control a las actividades realizadas                                  * Realizar periodicamente pruebas fisicas a los monitores.</t>
  </si>
  <si>
    <t>* Realizar capacitaciones y retroalimentacion constante al personal.                            * Desarrollos de las actividades en el tiempo de libre de la gente.                                    * Articulacion con diferentes entidades.</t>
  </si>
  <si>
    <t>* Cronograma de capacitaciones                                * Actas de reuniones con listado de asistencia                                     * Informes de actividades con los soportes requeridos.</t>
  </si>
  <si>
    <t>A Abril de 2019</t>
  </si>
  <si>
    <t>Deporte Asociado</t>
  </si>
  <si>
    <t xml:space="preserve">Juegos intercolegiados </t>
  </si>
  <si>
    <t xml:space="preserve">Deporte social y comunitario </t>
  </si>
  <si>
    <t xml:space="preserve">Habitos y estilos de vida saludable </t>
  </si>
  <si>
    <t xml:space="preserve">Recreacion y aprovechamiento </t>
  </si>
  <si>
    <t>ZONA DE RIESGO R</t>
  </si>
  <si>
    <t>Comité Institucional de Coordinacion de Control Interno</t>
  </si>
  <si>
    <t xml:space="preserve">OLGA LUCIA FERNANDEZ CARDENAS </t>
  </si>
  <si>
    <t xml:space="preserve">GERENTE GENERAL </t>
  </si>
  <si>
    <t>D:\CONTROL INTERNO\DOCUMENTOS 2019\4. MAPA DE RIESGOS\Mapa Riesgos 2019</t>
  </si>
  <si>
    <t>* Falta de intereses de la institucion,                                                                        * Por falta de compromiso con e instituto.</t>
  </si>
  <si>
    <t>* Los escenarios no son propiedad de nosotros.                                                * Por se crucen con otros eventos.                                                                  * Esten dañados por falta de mantenimiento</t>
  </si>
  <si>
    <t>Articular e implementar proyectos que generen alternativas de recreación para la ocupación del tiempo libre y actividad física para la promoción de hábitos y estilos de vida saludables para la prevención de enfermedades crónicas no transmisibles en toda la población Quindiana.</t>
  </si>
  <si>
    <t xml:space="preserve">Calificación Mapa de Riesgos Misonales </t>
  </si>
  <si>
    <t xml:space="preserve">EVOLUCIÓN DEL MAPA DE RIESGOS PROCESOS MISIONALES </t>
  </si>
  <si>
    <t>D:\CONTROL INTERNO\DOCUMENTOS 2019\4. MAPA DE RIESGOS\Mapa Riesgos 2019\1. Actualizacion y suscripcion 30 abril 2019</t>
  </si>
</sst>
</file>

<file path=xl/styles.xml><?xml version="1.0" encoding="utf-8"?>
<styleSheet xmlns="http://schemas.openxmlformats.org/spreadsheetml/2006/main">
  <numFmts count="1">
    <numFmt numFmtId="164" formatCode="_-* #,##0.00_-;\-* #,##0.00_-;_-* &quot;-&quot;??_-;_-@_-"/>
  </numFmts>
  <fonts count="63">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sz val="9"/>
      <name val="Arial"/>
      <family val="2"/>
    </font>
    <font>
      <b/>
      <sz val="16"/>
      <color theme="2" tint="-0.89999084444715716"/>
      <name val="Candara"/>
      <family val="2"/>
    </font>
    <font>
      <b/>
      <sz val="8"/>
      <name val="Arial"/>
      <family val="2"/>
    </font>
    <font>
      <b/>
      <sz val="9"/>
      <name val="Arial"/>
      <family val="2"/>
    </font>
    <font>
      <sz val="10"/>
      <name val="Arial"/>
      <family val="2"/>
    </font>
    <font>
      <b/>
      <i/>
      <sz val="11"/>
      <color theme="1"/>
      <name val="Calibri"/>
      <family val="2"/>
      <scheme val="minor"/>
    </font>
    <font>
      <sz val="12"/>
      <color theme="1"/>
      <name val="Calibri"/>
      <family val="2"/>
      <scheme val="minor"/>
    </font>
    <font>
      <b/>
      <i/>
      <sz val="12"/>
      <color theme="1"/>
      <name val="Calibri"/>
      <family val="2"/>
      <scheme val="minor"/>
    </font>
    <font>
      <b/>
      <sz val="10"/>
      <color theme="1"/>
      <name val="Calibri"/>
      <family val="2"/>
      <scheme val="minor"/>
    </font>
    <font>
      <b/>
      <i/>
      <sz val="9"/>
      <name val="Arial"/>
      <family val="2"/>
    </font>
    <font>
      <b/>
      <sz val="12"/>
      <name val="Arial"/>
      <family val="2"/>
    </font>
    <font>
      <b/>
      <sz val="16"/>
      <name val="Arial"/>
      <family val="2"/>
    </font>
    <font>
      <b/>
      <sz val="14"/>
      <color theme="1"/>
      <name val="Calibri"/>
      <family val="2"/>
      <scheme val="minor"/>
    </font>
    <font>
      <b/>
      <sz val="20"/>
      <color theme="1"/>
      <name val="Calibri"/>
      <family val="2"/>
      <scheme val="minor"/>
    </font>
    <font>
      <b/>
      <sz val="20"/>
      <name val="Arial"/>
      <family val="2"/>
    </font>
    <font>
      <sz val="16"/>
      <color theme="1"/>
      <name val="Calibri"/>
      <family val="2"/>
      <scheme val="minor"/>
    </font>
    <font>
      <b/>
      <sz val="18"/>
      <color theme="1"/>
      <name val="Vrinda"/>
      <family val="2"/>
    </font>
    <font>
      <b/>
      <i/>
      <sz val="16"/>
      <color theme="1"/>
      <name val="Calibri"/>
      <family val="2"/>
      <scheme val="minor"/>
    </font>
    <font>
      <b/>
      <sz val="18"/>
      <color theme="1"/>
      <name val="Calibri"/>
      <family val="2"/>
      <scheme val="minor"/>
    </font>
    <font>
      <b/>
      <i/>
      <sz val="16"/>
      <color rgb="FF000000"/>
      <name val="Calibri"/>
      <family val="2"/>
    </font>
    <font>
      <sz val="18"/>
      <color rgb="FF000000"/>
      <name val="Calibri"/>
      <family val="2"/>
    </font>
    <font>
      <b/>
      <sz val="18"/>
      <color rgb="FF000000"/>
      <name val="Calibri"/>
      <family val="2"/>
    </font>
    <font>
      <b/>
      <sz val="24"/>
      <color rgb="FF000000"/>
      <name val="Calibri"/>
      <family val="2"/>
    </font>
    <font>
      <sz val="20"/>
      <color rgb="FF000000"/>
      <name val="Calibri"/>
      <family val="2"/>
    </font>
    <font>
      <sz val="10"/>
      <color theme="1"/>
      <name val="Calibri"/>
      <family val="2"/>
      <scheme val="minor"/>
    </font>
    <font>
      <b/>
      <i/>
      <sz val="14"/>
      <color theme="1"/>
      <name val="Calibri"/>
      <family val="2"/>
      <scheme val="minor"/>
    </font>
    <font>
      <sz val="8"/>
      <color theme="1"/>
      <name val="Agency FB"/>
      <family val="2"/>
    </font>
    <font>
      <sz val="12"/>
      <name val="Arial"/>
      <family val="2"/>
    </font>
    <font>
      <sz val="11"/>
      <name val="Calibri"/>
      <family val="2"/>
      <scheme val="minor"/>
    </font>
    <font>
      <b/>
      <sz val="16"/>
      <name val="Calibri"/>
      <family val="2"/>
      <scheme val="minor"/>
    </font>
    <font>
      <b/>
      <sz val="10"/>
      <name val="Calibri"/>
      <family val="2"/>
      <scheme val="minor"/>
    </font>
    <font>
      <sz val="10"/>
      <name val="Calibri"/>
      <family val="2"/>
      <scheme val="minor"/>
    </font>
    <font>
      <sz val="10"/>
      <color theme="1"/>
      <name val="Arial Narrow"/>
      <family val="2"/>
    </font>
    <font>
      <b/>
      <sz val="10"/>
      <color theme="1"/>
      <name val="Arial Narrow"/>
      <family val="2"/>
    </font>
    <font>
      <sz val="9"/>
      <name val="Calibri"/>
      <family val="2"/>
      <scheme val="minor"/>
    </font>
    <font>
      <sz val="8"/>
      <name val="Calibri"/>
      <family val="2"/>
      <scheme val="minor"/>
    </font>
    <font>
      <b/>
      <sz val="8"/>
      <name val="Calibri"/>
      <family val="2"/>
      <scheme val="minor"/>
    </font>
    <font>
      <b/>
      <sz val="18"/>
      <name val="Calibri"/>
      <family val="2"/>
      <scheme val="minor"/>
    </font>
    <font>
      <b/>
      <sz val="20"/>
      <color theme="0"/>
      <name val="Arial"/>
      <family val="2"/>
    </font>
    <font>
      <b/>
      <sz val="18"/>
      <color theme="0"/>
      <name val="Arial"/>
      <family val="2"/>
    </font>
    <font>
      <b/>
      <sz val="20"/>
      <color theme="0" tint="-4.9989318521683403E-2"/>
      <name val="Arial"/>
      <family val="2"/>
    </font>
    <font>
      <sz val="10"/>
      <color theme="0" tint="-0.499984740745262"/>
      <name val="Arial"/>
      <family val="2"/>
    </font>
    <font>
      <sz val="10"/>
      <color theme="0" tint="-0.249977111117893"/>
      <name val="Arial"/>
      <family val="2"/>
    </font>
    <font>
      <b/>
      <sz val="10"/>
      <color theme="0"/>
      <name val="Arial"/>
      <family val="2"/>
    </font>
    <font>
      <b/>
      <sz val="10"/>
      <color theme="0" tint="-0.14999847407452621"/>
      <name val="Arial"/>
      <family val="2"/>
    </font>
    <font>
      <b/>
      <i/>
      <sz val="18"/>
      <color theme="1"/>
      <name val="Calibri"/>
      <family val="2"/>
      <scheme val="minor"/>
    </font>
    <font>
      <b/>
      <sz val="10"/>
      <name val="Arial"/>
      <family val="2"/>
    </font>
    <font>
      <sz val="14"/>
      <color theme="1"/>
      <name val="Calibri"/>
      <family val="2"/>
      <scheme val="minor"/>
    </font>
    <font>
      <b/>
      <sz val="11"/>
      <name val="Calibri"/>
      <family val="2"/>
      <scheme val="minor"/>
    </font>
    <font>
      <i/>
      <sz val="14"/>
      <color theme="1"/>
      <name val="Calibri"/>
      <family val="2"/>
      <scheme val="minor"/>
    </font>
    <font>
      <b/>
      <sz val="14"/>
      <name val="Arial"/>
      <family val="2"/>
    </font>
    <font>
      <sz val="22"/>
      <color rgb="FFFF0000"/>
      <name val="Calibri"/>
      <family val="2"/>
      <scheme val="minor"/>
    </font>
    <font>
      <b/>
      <sz val="22"/>
      <color theme="1"/>
      <name val="Calibri"/>
      <family val="2"/>
      <scheme val="minor"/>
    </font>
    <font>
      <b/>
      <sz val="22"/>
      <color rgb="FFFFFFFF"/>
      <name val="Calibri"/>
      <family val="2"/>
    </font>
    <font>
      <b/>
      <i/>
      <sz val="18"/>
      <color rgb="FF000000"/>
      <name val="Calibri"/>
      <family val="2"/>
    </font>
    <font>
      <b/>
      <sz val="20"/>
      <color rgb="FF000000"/>
      <name val="Calibri"/>
      <family val="2"/>
    </font>
    <font>
      <b/>
      <sz val="24"/>
      <color theme="1"/>
      <name val="Calibri"/>
      <family val="2"/>
      <scheme val="minor"/>
    </font>
    <font>
      <b/>
      <sz val="22"/>
      <name val="Arial"/>
      <family val="2"/>
    </font>
  </fonts>
  <fills count="2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3" tint="0.39997558519241921"/>
        <bgColor indexed="64"/>
      </patternFill>
    </fill>
    <fill>
      <patternFill patternType="solid">
        <fgColor rgb="FF00B05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9"/>
        <bgColor indexed="64"/>
      </patternFill>
    </fill>
    <fill>
      <patternFill patternType="solid">
        <fgColor rgb="FFFF6600"/>
        <bgColor indexed="64"/>
      </patternFill>
    </fill>
    <fill>
      <patternFill patternType="solid">
        <fgColor rgb="FFCC00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CCFF66"/>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ck">
        <color auto="1"/>
      </left>
      <right/>
      <top/>
      <bottom style="thick">
        <color auto="1"/>
      </bottom>
      <diagonal/>
    </border>
    <border>
      <left style="thick">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style="thick">
        <color indexed="64"/>
      </top>
      <bottom/>
      <diagonal/>
    </border>
    <border>
      <left style="thin">
        <color indexed="64"/>
      </left>
      <right style="thin">
        <color indexed="64"/>
      </right>
      <top style="medium">
        <color indexed="64"/>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FFFFFF"/>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FFFFFF"/>
      </left>
      <right style="medium">
        <color rgb="FFFFFFFF"/>
      </right>
      <top style="thick">
        <color rgb="FFFFFFFF"/>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style="thin">
        <color indexed="64"/>
      </top>
      <bottom style="thin">
        <color indexed="64"/>
      </bottom>
      <diagonal/>
    </border>
  </borders>
  <cellStyleXfs count="4">
    <xf numFmtId="0" fontId="0" fillId="0" borderId="0"/>
    <xf numFmtId="9" fontId="4" fillId="0" borderId="0" applyFont="0" applyFill="0" applyBorder="0" applyAlignment="0" applyProtection="0"/>
    <xf numFmtId="0" fontId="9" fillId="0" borderId="0"/>
    <xf numFmtId="164" fontId="4" fillId="0" borderId="0" applyFont="0" applyFill="0" applyBorder="0" applyAlignment="0" applyProtection="0"/>
  </cellStyleXfs>
  <cellXfs count="417">
    <xf numFmtId="0" fontId="0" fillId="0" borderId="0" xfId="0"/>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vertical="center" wrapText="1"/>
    </xf>
    <xf numFmtId="0" fontId="5" fillId="0" borderId="0" xfId="0" applyFont="1" applyAlignment="1">
      <alignment textRotation="90" wrapText="1"/>
    </xf>
    <xf numFmtId="0" fontId="0" fillId="0" borderId="0" xfId="0" applyAlignment="1">
      <alignment vertical="center" wrapText="1"/>
    </xf>
    <xf numFmtId="0" fontId="5" fillId="0" borderId="0" xfId="0" applyFont="1" applyAlignment="1">
      <alignment horizontal="center" textRotation="90" wrapText="1"/>
    </xf>
    <xf numFmtId="0" fontId="8" fillId="0" borderId="0" xfId="0" applyFont="1" applyAlignment="1">
      <alignment wrapText="1"/>
    </xf>
    <xf numFmtId="0" fontId="0" fillId="0" borderId="1" xfId="0" applyBorder="1" applyAlignment="1">
      <alignment vertical="center" wrapText="1"/>
    </xf>
    <xf numFmtId="0" fontId="5" fillId="0" borderId="0" xfId="0" applyFont="1" applyAlignment="1">
      <alignment horizontal="center" vertical="center" textRotation="90" wrapText="1"/>
    </xf>
    <xf numFmtId="0" fontId="5"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vertical="center"/>
    </xf>
    <xf numFmtId="0" fontId="0" fillId="8" borderId="1" xfId="0" applyFill="1" applyBorder="1" applyAlignment="1">
      <alignment horizontal="center" vertical="center"/>
    </xf>
    <xf numFmtId="0" fontId="0" fillId="8" borderId="33" xfId="0" applyFill="1" applyBorder="1" applyAlignment="1">
      <alignment horizontal="center" vertical="center"/>
    </xf>
    <xf numFmtId="0" fontId="0" fillId="8" borderId="35" xfId="0" applyFill="1" applyBorder="1" applyAlignment="1">
      <alignment horizontal="center" vertical="center"/>
    </xf>
    <xf numFmtId="0" fontId="1" fillId="9" borderId="0" xfId="0" applyFont="1" applyFill="1" applyBorder="1" applyAlignment="1">
      <alignment horizontal="center" vertical="center"/>
    </xf>
    <xf numFmtId="0" fontId="1" fillId="9" borderId="14" xfId="0" applyFont="1" applyFill="1" applyBorder="1" applyAlignment="1">
      <alignment horizontal="center" vertical="center"/>
    </xf>
    <xf numFmtId="0" fontId="0" fillId="9" borderId="1" xfId="0" applyFill="1" applyBorder="1" applyAlignment="1">
      <alignment horizontal="center" vertical="center"/>
    </xf>
    <xf numFmtId="0" fontId="0" fillId="9" borderId="29" xfId="0" applyFill="1" applyBorder="1" applyAlignment="1">
      <alignment horizontal="center" vertical="center"/>
    </xf>
    <xf numFmtId="0" fontId="1" fillId="9" borderId="24" xfId="0" applyFont="1" applyFill="1" applyBorder="1" applyAlignment="1">
      <alignment horizontal="center" vertical="center"/>
    </xf>
    <xf numFmtId="0" fontId="0" fillId="9" borderId="26" xfId="0" applyFill="1" applyBorder="1" applyAlignment="1">
      <alignment horizontal="center" vertical="center"/>
    </xf>
    <xf numFmtId="0" fontId="0" fillId="9" borderId="19" xfId="0" applyFill="1" applyBorder="1" applyAlignment="1">
      <alignment horizontal="center" vertical="center"/>
    </xf>
    <xf numFmtId="0" fontId="0" fillId="10" borderId="13" xfId="0" applyFill="1" applyBorder="1" applyAlignment="1">
      <alignment vertical="center"/>
    </xf>
    <xf numFmtId="0" fontId="0" fillId="10" borderId="20" xfId="0" applyFill="1" applyBorder="1" applyAlignment="1">
      <alignment vertical="center"/>
    </xf>
    <xf numFmtId="0" fontId="0" fillId="10" borderId="21" xfId="0" applyFill="1" applyBorder="1" applyAlignment="1">
      <alignment vertical="center"/>
    </xf>
    <xf numFmtId="0" fontId="0" fillId="10" borderId="15" xfId="0" applyFill="1" applyBorder="1" applyAlignment="1">
      <alignment vertical="center"/>
    </xf>
    <xf numFmtId="0" fontId="0" fillId="10" borderId="22" xfId="0" applyFill="1" applyBorder="1" applyAlignment="1">
      <alignment vertical="center"/>
    </xf>
    <xf numFmtId="0" fontId="10" fillId="7" borderId="10" xfId="0" applyFont="1" applyFill="1" applyBorder="1" applyAlignment="1">
      <alignment vertical="center"/>
    </xf>
    <xf numFmtId="0" fontId="0" fillId="7" borderId="8" xfId="0" applyFill="1" applyBorder="1" applyAlignment="1">
      <alignment vertical="center"/>
    </xf>
    <xf numFmtId="0" fontId="0" fillId="7" borderId="9" xfId="0" applyFill="1" applyBorder="1" applyAlignment="1">
      <alignment vertical="center"/>
    </xf>
    <xf numFmtId="0" fontId="0" fillId="11" borderId="13" xfId="0" applyFill="1" applyBorder="1" applyAlignment="1">
      <alignment horizontal="center" vertical="center"/>
    </xf>
    <xf numFmtId="0" fontId="1" fillId="11" borderId="2" xfId="0" applyFont="1" applyFill="1" applyBorder="1" applyAlignment="1">
      <alignment vertical="center"/>
    </xf>
    <xf numFmtId="0" fontId="0" fillId="11" borderId="14" xfId="0" applyFill="1" applyBorder="1" applyAlignment="1">
      <alignment vertical="center"/>
    </xf>
    <xf numFmtId="0" fontId="1" fillId="11" borderId="27" xfId="0" applyFont="1" applyFill="1" applyBorder="1" applyAlignment="1">
      <alignment vertical="center"/>
    </xf>
    <xf numFmtId="0" fontId="0" fillId="11" borderId="15" xfId="0" applyFill="1" applyBorder="1" applyAlignment="1">
      <alignment horizontal="center" vertical="center"/>
    </xf>
    <xf numFmtId="0" fontId="1" fillId="11" borderId="28" xfId="0" applyFont="1" applyFill="1" applyBorder="1" applyAlignment="1">
      <alignment vertical="center"/>
    </xf>
    <xf numFmtId="0" fontId="0" fillId="11" borderId="16" xfId="0" applyFill="1" applyBorder="1" applyAlignment="1">
      <alignment vertical="center"/>
    </xf>
    <xf numFmtId="0" fontId="0" fillId="12" borderId="29" xfId="0" applyFill="1" applyBorder="1" applyAlignment="1">
      <alignment horizontal="center" vertical="center"/>
    </xf>
    <xf numFmtId="0" fontId="0" fillId="12" borderId="19" xfId="0" applyFill="1" applyBorder="1" applyAlignment="1">
      <alignment horizontal="center" vertical="center"/>
    </xf>
    <xf numFmtId="0" fontId="0" fillId="12" borderId="40" xfId="0" applyFill="1" applyBorder="1" applyAlignment="1">
      <alignment vertical="center" wrapText="1"/>
    </xf>
    <xf numFmtId="0" fontId="0" fillId="12" borderId="29" xfId="0" applyFill="1" applyBorder="1" applyAlignment="1">
      <alignment vertical="center" wrapText="1"/>
    </xf>
    <xf numFmtId="0" fontId="0" fillId="12" borderId="19" xfId="0" applyFill="1" applyBorder="1" applyAlignment="1">
      <alignment vertical="center" wrapText="1"/>
    </xf>
    <xf numFmtId="0" fontId="0" fillId="12" borderId="1" xfId="0" applyFill="1" applyBorder="1" applyAlignment="1">
      <alignment horizontal="center" vertical="center"/>
    </xf>
    <xf numFmtId="0" fontId="0" fillId="12" borderId="26" xfId="0" applyFill="1" applyBorder="1" applyAlignment="1">
      <alignment horizontal="center" vertical="center"/>
    </xf>
    <xf numFmtId="0" fontId="12" fillId="12" borderId="42" xfId="0" applyFont="1" applyFill="1" applyBorder="1" applyAlignment="1">
      <alignment vertical="center"/>
    </xf>
    <xf numFmtId="0" fontId="12" fillId="12" borderId="1" xfId="0" applyFont="1" applyFill="1" applyBorder="1" applyAlignment="1">
      <alignment vertical="center"/>
    </xf>
    <xf numFmtId="0" fontId="12" fillId="12" borderId="26" xfId="0" applyFont="1" applyFill="1" applyBorder="1" applyAlignment="1">
      <alignment vertical="center"/>
    </xf>
    <xf numFmtId="0" fontId="1" fillId="14" borderId="36" xfId="0" applyFont="1" applyFill="1" applyBorder="1" applyAlignment="1">
      <alignment horizontal="center" vertical="center"/>
    </xf>
    <xf numFmtId="0" fontId="0" fillId="14" borderId="39" xfId="0" applyFill="1" applyBorder="1" applyAlignment="1">
      <alignment vertical="center"/>
    </xf>
    <xf numFmtId="0" fontId="0" fillId="14" borderId="37" xfId="0" applyFill="1" applyBorder="1" applyAlignment="1">
      <alignment vertical="center"/>
    </xf>
    <xf numFmtId="0" fontId="0" fillId="14" borderId="38" xfId="0" applyFill="1" applyBorder="1" applyAlignment="1">
      <alignment vertical="center"/>
    </xf>
    <xf numFmtId="0" fontId="1" fillId="0" borderId="1" xfId="0" applyFont="1" applyBorder="1" applyAlignment="1">
      <alignment horizontal="center" vertical="center" wrapText="1"/>
    </xf>
    <xf numFmtId="0" fontId="2" fillId="0" borderId="0" xfId="0" applyFont="1" applyAlignment="1">
      <alignment horizontal="center" vertical="center" wrapText="1"/>
    </xf>
    <xf numFmtId="0" fontId="29" fillId="0" borderId="1" xfId="0" applyFont="1" applyBorder="1" applyAlignment="1">
      <alignment horizontal="center" vertical="center" wrapText="1"/>
    </xf>
    <xf numFmtId="0" fontId="2" fillId="0" borderId="42"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0" xfId="0" applyFont="1" applyBorder="1" applyAlignment="1">
      <alignment horizontal="center" vertical="center" wrapText="1"/>
    </xf>
    <xf numFmtId="0" fontId="29" fillId="0" borderId="29" xfId="0" applyFont="1" applyBorder="1" applyAlignment="1">
      <alignment horizontal="center" vertical="center" wrapText="1"/>
    </xf>
    <xf numFmtId="0" fontId="0" fillId="0" borderId="29" xfId="0" applyBorder="1" applyAlignment="1">
      <alignment horizontal="center" vertical="center" wrapText="1"/>
    </xf>
    <xf numFmtId="0" fontId="1"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50" xfId="0" applyBorder="1" applyAlignment="1">
      <alignment horizontal="center" vertical="center" wrapText="1"/>
    </xf>
    <xf numFmtId="0" fontId="2" fillId="0" borderId="26"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19" xfId="0" applyFont="1" applyBorder="1" applyAlignment="1">
      <alignment horizontal="center" vertical="center" wrapText="1"/>
    </xf>
    <xf numFmtId="0" fontId="0" fillId="3" borderId="1" xfId="0" applyFill="1" applyBorder="1" applyAlignment="1">
      <alignment horizontal="center" vertical="center"/>
    </xf>
    <xf numFmtId="0" fontId="31" fillId="0" borderId="0" xfId="0" applyFont="1" applyAlignment="1">
      <alignment horizontal="center" vertical="center"/>
    </xf>
    <xf numFmtId="0" fontId="0" fillId="5" borderId="1" xfId="0" applyFill="1" applyBorder="1" applyAlignment="1">
      <alignment horizontal="center" vertical="center"/>
    </xf>
    <xf numFmtId="0" fontId="0" fillId="4" borderId="1" xfId="0" applyFill="1" applyBorder="1" applyAlignment="1">
      <alignment horizontal="center" vertical="center"/>
    </xf>
    <xf numFmtId="0" fontId="0" fillId="15" borderId="1" xfId="0" applyFill="1" applyBorder="1" applyAlignment="1">
      <alignment horizontal="center" vertical="center"/>
    </xf>
    <xf numFmtId="0" fontId="0" fillId="6" borderId="1" xfId="0" applyFill="1" applyBorder="1" applyAlignment="1">
      <alignment horizontal="center" vertical="center"/>
    </xf>
    <xf numFmtId="0" fontId="2" fillId="5"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1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4" borderId="1" xfId="0" applyFont="1" applyFill="1" applyBorder="1" applyAlignment="1">
      <alignment horizontal="center" vertical="center"/>
    </xf>
    <xf numFmtId="0" fontId="19" fillId="0" borderId="0" xfId="0" applyFont="1" applyAlignment="1">
      <alignment vertical="center" wrapText="1"/>
    </xf>
    <xf numFmtId="0" fontId="0" fillId="0" borderId="0" xfId="0" applyBorder="1" applyAlignment="1">
      <alignment horizontal="center" vertical="center" wrapText="1"/>
    </xf>
    <xf numFmtId="0" fontId="11" fillId="0" borderId="0" xfId="0" applyFont="1"/>
    <xf numFmtId="0" fontId="32" fillId="0" borderId="0" xfId="0" applyFont="1" applyAlignment="1">
      <alignment wrapText="1"/>
    </xf>
    <xf numFmtId="0" fontId="32" fillId="0" borderId="0" xfId="0" applyFont="1" applyAlignment="1">
      <alignment horizontal="center" vertical="center" textRotation="90"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vertical="center" wrapText="1"/>
    </xf>
    <xf numFmtId="0" fontId="36" fillId="0" borderId="0" xfId="0" applyFont="1" applyAlignment="1">
      <alignment horizontal="center" vertical="center" wrapText="1"/>
    </xf>
    <xf numFmtId="0" fontId="29" fillId="0" borderId="0" xfId="0" applyFont="1" applyAlignment="1">
      <alignment horizontal="center" vertical="center" wrapText="1"/>
    </xf>
    <xf numFmtId="0" fontId="39" fillId="0" borderId="57" xfId="0" applyFont="1" applyBorder="1" applyAlignment="1">
      <alignment vertical="center" wrapText="1"/>
    </xf>
    <xf numFmtId="0" fontId="41" fillId="0" borderId="57" xfId="0" applyFont="1" applyBorder="1" applyAlignment="1">
      <alignment horizontal="center" vertical="center" wrapText="1"/>
    </xf>
    <xf numFmtId="0" fontId="29" fillId="0" borderId="0" xfId="0" applyFont="1" applyAlignment="1">
      <alignment vertical="center" wrapText="1"/>
    </xf>
    <xf numFmtId="0" fontId="29" fillId="0" borderId="1" xfId="0" applyFont="1" applyBorder="1" applyAlignment="1">
      <alignment vertical="center" wrapText="1"/>
    </xf>
    <xf numFmtId="0" fontId="33" fillId="0" borderId="1" xfId="0" applyFont="1" applyBorder="1" applyAlignment="1">
      <alignment horizontal="center" vertical="center" wrapText="1"/>
    </xf>
    <xf numFmtId="0" fontId="15" fillId="0" borderId="0" xfId="0" applyFont="1" applyAlignment="1">
      <alignment vertical="center" textRotation="90" wrapText="1"/>
    </xf>
    <xf numFmtId="0" fontId="34" fillId="0" borderId="56" xfId="0" applyFont="1" applyBorder="1" applyAlignment="1">
      <alignment vertical="center" wrapText="1"/>
    </xf>
    <xf numFmtId="0" fontId="43" fillId="17" borderId="1" xfId="0" applyFont="1" applyFill="1" applyBorder="1" applyAlignment="1">
      <alignment horizontal="center" vertical="center" wrapText="1"/>
    </xf>
    <xf numFmtId="0" fontId="44" fillId="16" borderId="1" xfId="0" applyFont="1" applyFill="1" applyBorder="1" applyAlignment="1">
      <alignment horizontal="center" vertical="center" wrapText="1"/>
    </xf>
    <xf numFmtId="0" fontId="44" fillId="17" borderId="1" xfId="0" applyFont="1" applyFill="1" applyBorder="1" applyAlignment="1">
      <alignment horizontal="center" vertical="center" wrapText="1"/>
    </xf>
    <xf numFmtId="0" fontId="44" fillId="4" borderId="35" xfId="0" applyFont="1" applyFill="1" applyBorder="1" applyAlignment="1">
      <alignment horizontal="center" vertical="center" wrapText="1"/>
    </xf>
    <xf numFmtId="0" fontId="45" fillId="16" borderId="1" xfId="0" applyFont="1" applyFill="1" applyBorder="1" applyAlignment="1">
      <alignment horizontal="center" vertical="center" wrapText="1"/>
    </xf>
    <xf numFmtId="0" fontId="45" fillId="16" borderId="59" xfId="0" applyFont="1" applyFill="1" applyBorder="1" applyAlignment="1">
      <alignment horizontal="center" vertical="center" wrapText="1"/>
    </xf>
    <xf numFmtId="0" fontId="45" fillId="16" borderId="35" xfId="0" applyFont="1" applyFill="1" applyBorder="1" applyAlignment="1">
      <alignment horizontal="center" vertical="center" wrapText="1"/>
    </xf>
    <xf numFmtId="0" fontId="46" fillId="4" borderId="35"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7" fillId="3" borderId="59" xfId="0" applyFont="1" applyFill="1" applyBorder="1" applyAlignment="1">
      <alignment horizontal="center" vertical="center" wrapText="1"/>
    </xf>
    <xf numFmtId="0" fontId="46" fillId="4" borderId="59" xfId="0" applyFont="1" applyFill="1" applyBorder="1" applyAlignment="1">
      <alignment horizontal="center" vertical="center" wrapText="1"/>
    </xf>
    <xf numFmtId="0" fontId="46" fillId="4" borderId="58" xfId="0" applyFont="1" applyFill="1" applyBorder="1" applyAlignment="1">
      <alignment horizontal="center" vertical="center" wrapText="1"/>
    </xf>
    <xf numFmtId="0" fontId="48" fillId="3" borderId="35" xfId="0" applyFont="1" applyFill="1" applyBorder="1" applyAlignment="1">
      <alignment horizontal="center" vertical="center" wrapText="1"/>
    </xf>
    <xf numFmtId="0" fontId="49" fillId="3" borderId="35"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2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12" fillId="20" borderId="0" xfId="0" applyFont="1" applyFill="1" applyBorder="1" applyAlignment="1">
      <alignment horizontal="center" vertical="center"/>
    </xf>
    <xf numFmtId="0" fontId="1" fillId="20" borderId="0" xfId="0" applyFont="1" applyFill="1" applyBorder="1" applyAlignment="1">
      <alignment horizontal="center" vertical="center"/>
    </xf>
    <xf numFmtId="0" fontId="12" fillId="14" borderId="0" xfId="0" applyFont="1" applyFill="1" applyBorder="1" applyAlignment="1">
      <alignment horizontal="center" vertical="center"/>
    </xf>
    <xf numFmtId="0" fontId="1" fillId="14" borderId="0" xfId="0" applyFont="1" applyFill="1" applyBorder="1" applyAlignment="1">
      <alignment horizontal="center" vertical="center"/>
    </xf>
    <xf numFmtId="0" fontId="12" fillId="14" borderId="24" xfId="0" applyFont="1" applyFill="1" applyBorder="1" applyAlignment="1">
      <alignment horizontal="center" vertical="center"/>
    </xf>
    <xf numFmtId="0" fontId="1" fillId="14" borderId="24" xfId="0" applyFont="1" applyFill="1" applyBorder="1" applyAlignment="1">
      <alignment horizontal="center" vertical="center"/>
    </xf>
    <xf numFmtId="0" fontId="12" fillId="20" borderId="14" xfId="0" applyFont="1" applyFill="1" applyBorder="1" applyAlignment="1">
      <alignment horizontal="center" vertical="center"/>
    </xf>
    <xf numFmtId="0" fontId="1" fillId="20" borderId="14"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xf>
    <xf numFmtId="0" fontId="12" fillId="0" borderId="42" xfId="0" applyFont="1" applyFill="1" applyBorder="1" applyAlignment="1">
      <alignment vertical="center"/>
    </xf>
    <xf numFmtId="0" fontId="0" fillId="0" borderId="40" xfId="0" applyFill="1" applyBorder="1" applyAlignment="1">
      <alignment vertical="center" wrapText="1"/>
    </xf>
    <xf numFmtId="0" fontId="12" fillId="0" borderId="1" xfId="0" applyFont="1" applyFill="1" applyBorder="1" applyAlignment="1">
      <alignment vertical="center"/>
    </xf>
    <xf numFmtId="0" fontId="0" fillId="0" borderId="29" xfId="0" applyFill="1" applyBorder="1" applyAlignment="1">
      <alignment vertical="center" wrapText="1"/>
    </xf>
    <xf numFmtId="0" fontId="12" fillId="0" borderId="26" xfId="0" applyFont="1" applyFill="1" applyBorder="1" applyAlignment="1">
      <alignment vertical="center"/>
    </xf>
    <xf numFmtId="0" fontId="0" fillId="0" borderId="19" xfId="0" applyFill="1" applyBorder="1" applyAlignment="1">
      <alignment vertical="center" wrapText="1"/>
    </xf>
    <xf numFmtId="0" fontId="1" fillId="0" borderId="63" xfId="0" applyFont="1" applyFill="1" applyBorder="1" applyAlignment="1">
      <alignment horizontal="center" vertical="center"/>
    </xf>
    <xf numFmtId="0" fontId="1" fillId="19" borderId="66"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8" xfId="0" applyFont="1" applyFill="1" applyBorder="1" applyAlignment="1">
      <alignment horizontal="center" vertical="center"/>
    </xf>
    <xf numFmtId="0" fontId="2" fillId="0" borderId="64" xfId="0" applyFont="1" applyFill="1" applyBorder="1" applyAlignment="1">
      <alignment vertical="center"/>
    </xf>
    <xf numFmtId="0" fontId="11" fillId="0" borderId="65" xfId="0" applyFont="1" applyFill="1" applyBorder="1" applyAlignment="1">
      <alignment vertical="center"/>
    </xf>
    <xf numFmtId="0" fontId="2" fillId="19" borderId="0" xfId="0" applyFont="1" applyFill="1" applyBorder="1" applyAlignment="1">
      <alignment vertical="center"/>
    </xf>
    <xf numFmtId="0" fontId="11" fillId="19" borderId="67" xfId="0" applyFont="1" applyFill="1" applyBorder="1" applyAlignment="1">
      <alignment vertical="center"/>
    </xf>
    <xf numFmtId="0" fontId="2" fillId="0" borderId="0" xfId="0" applyFont="1" applyFill="1" applyBorder="1" applyAlignment="1">
      <alignment vertical="center"/>
    </xf>
    <xf numFmtId="0" fontId="11" fillId="0" borderId="67" xfId="0" applyFont="1" applyFill="1" applyBorder="1" applyAlignment="1">
      <alignment vertical="center"/>
    </xf>
    <xf numFmtId="0" fontId="2" fillId="0" borderId="69" xfId="0" applyFont="1" applyFill="1" applyBorder="1" applyAlignment="1">
      <alignment vertical="center"/>
    </xf>
    <xf numFmtId="0" fontId="11" fillId="0" borderId="70" xfId="0" applyFont="1" applyFill="1" applyBorder="1" applyAlignment="1">
      <alignment vertical="center"/>
    </xf>
    <xf numFmtId="0" fontId="5" fillId="0" borderId="0" xfId="0" applyFont="1" applyAlignment="1">
      <alignment wrapText="1"/>
    </xf>
    <xf numFmtId="0" fontId="33" fillId="0" borderId="56" xfId="0" applyFont="1" applyBorder="1" applyAlignment="1">
      <alignment horizontal="center" vertical="center" wrapText="1"/>
    </xf>
    <xf numFmtId="0" fontId="29" fillId="0" borderId="56" xfId="0" applyFont="1" applyBorder="1" applyAlignment="1">
      <alignment horizontal="center" vertical="center" wrapText="1"/>
    </xf>
    <xf numFmtId="0" fontId="53" fillId="0" borderId="0" xfId="0" applyFont="1" applyAlignment="1">
      <alignment horizontal="left" vertical="center"/>
    </xf>
    <xf numFmtId="0" fontId="0" fillId="0" borderId="56" xfId="0" applyBorder="1" applyAlignment="1">
      <alignment vertical="center" wrapText="1"/>
    </xf>
    <xf numFmtId="0" fontId="1" fillId="23"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 fillId="0" borderId="0" xfId="0" applyFont="1" applyAlignment="1">
      <alignment vertical="center" wrapText="1"/>
    </xf>
    <xf numFmtId="0" fontId="29" fillId="0" borderId="1" xfId="0" applyFont="1" applyFill="1" applyBorder="1" applyAlignment="1">
      <alignment vertical="center" wrapText="1"/>
    </xf>
    <xf numFmtId="0" fontId="53" fillId="23" borderId="1" xfId="0" applyFont="1" applyFill="1" applyBorder="1" applyAlignment="1">
      <alignment horizontal="center" vertical="center" wrapText="1"/>
    </xf>
    <xf numFmtId="0" fontId="15" fillId="0" borderId="2" xfId="0" applyFont="1" applyBorder="1" applyAlignment="1">
      <alignment horizontal="center" vertical="center" textRotation="90" wrapText="1"/>
    </xf>
    <xf numFmtId="0" fontId="11" fillId="0" borderId="0" xfId="0" applyFont="1" applyAlignment="1">
      <alignment horizontal="left" vertical="center"/>
    </xf>
    <xf numFmtId="164" fontId="11" fillId="0" borderId="0" xfId="3" applyFont="1" applyAlignment="1">
      <alignment horizontal="left" vertical="center"/>
    </xf>
    <xf numFmtId="0" fontId="17" fillId="0" borderId="0" xfId="0" applyFont="1" applyAlignment="1">
      <alignment horizontal="left" vertical="center"/>
    </xf>
    <xf numFmtId="0" fontId="0" fillId="0" borderId="56" xfId="0" applyBorder="1" applyAlignment="1">
      <alignment horizontal="center" vertical="center" wrapText="1"/>
    </xf>
    <xf numFmtId="0" fontId="16" fillId="0" borderId="0" xfId="0" applyFont="1" applyAlignment="1">
      <alignment vertical="center" wrapText="1"/>
    </xf>
    <xf numFmtId="0" fontId="40" fillId="0" borderId="57" xfId="0" applyFont="1" applyBorder="1" applyAlignment="1">
      <alignment vertical="center" wrapText="1"/>
    </xf>
    <xf numFmtId="0" fontId="37"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textRotation="90" wrapText="1"/>
    </xf>
    <xf numFmtId="0" fontId="15" fillId="0" borderId="27" xfId="0" applyFont="1" applyBorder="1" applyAlignment="1">
      <alignment horizontal="center" vertical="center" textRotation="90" wrapText="1"/>
    </xf>
    <xf numFmtId="0" fontId="37" fillId="0" borderId="1" xfId="0" applyFont="1" applyBorder="1" applyAlignment="1">
      <alignment horizontal="center" vertical="center" textRotation="90" wrapText="1"/>
    </xf>
    <xf numFmtId="0" fontId="35" fillId="0" borderId="3" xfId="0" applyFont="1" applyBorder="1" applyAlignment="1">
      <alignment horizontal="center" vertical="center" wrapText="1"/>
    </xf>
    <xf numFmtId="0" fontId="35" fillId="0" borderId="1" xfId="0" applyFont="1" applyBorder="1" applyAlignment="1">
      <alignment horizontal="center" vertical="center" wrapText="1"/>
    </xf>
    <xf numFmtId="0" fontId="42" fillId="0" borderId="56" xfId="0" applyFont="1" applyBorder="1" applyAlignment="1">
      <alignment horizontal="center" vertical="center" wrapText="1"/>
    </xf>
    <xf numFmtId="0" fontId="42" fillId="0" borderId="7" xfId="0" applyFont="1" applyBorder="1" applyAlignment="1">
      <alignment horizontal="center" vertical="center" wrapText="1"/>
    </xf>
    <xf numFmtId="0" fontId="17" fillId="3" borderId="6" xfId="0" applyFont="1" applyFill="1" applyBorder="1" applyAlignment="1">
      <alignment horizontal="center" vertical="center" wrapText="1"/>
    </xf>
    <xf numFmtId="0" fontId="17" fillId="3" borderId="56"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15" fillId="0" borderId="0" xfId="0" applyFont="1" applyAlignment="1">
      <alignment horizontal="center" vertical="center" textRotation="90" wrapText="1"/>
    </xf>
    <xf numFmtId="0" fontId="15" fillId="0" borderId="0" xfId="0" applyFont="1" applyAlignment="1">
      <alignment horizontal="center" vertical="center" wrapText="1"/>
    </xf>
    <xf numFmtId="0" fontId="62" fillId="0" borderId="56" xfId="0" applyFont="1" applyBorder="1" applyAlignment="1">
      <alignment horizontal="center" vertical="center" wrapText="1"/>
    </xf>
    <xf numFmtId="0" fontId="5" fillId="0" borderId="0" xfId="0" applyFont="1" applyAlignment="1">
      <alignment horizontal="center" wrapText="1"/>
    </xf>
    <xf numFmtId="0" fontId="19" fillId="0" borderId="0" xfId="0" applyFont="1" applyAlignment="1">
      <alignment horizontal="center" vertical="center" wrapText="1"/>
    </xf>
    <xf numFmtId="0" fontId="16" fillId="0" borderId="0" xfId="0" applyFont="1" applyAlignment="1">
      <alignment horizontal="center" vertical="center" wrapText="1"/>
    </xf>
    <xf numFmtId="0" fontId="22" fillId="12" borderId="41" xfId="0" applyFont="1" applyFill="1" applyBorder="1" applyAlignment="1">
      <alignment horizontal="center" vertical="center" textRotation="90"/>
    </xf>
    <xf numFmtId="0" fontId="22" fillId="12" borderId="32" xfId="0" applyFont="1" applyFill="1" applyBorder="1" applyAlignment="1">
      <alignment horizontal="center" vertical="center" textRotation="90"/>
    </xf>
    <xf numFmtId="0" fontId="22" fillId="12" borderId="31" xfId="0" applyFont="1" applyFill="1" applyBorder="1" applyAlignment="1">
      <alignment horizontal="center" vertical="center" textRotation="90"/>
    </xf>
    <xf numFmtId="0" fontId="23" fillId="12" borderId="11" xfId="0" applyFont="1" applyFill="1" applyBorder="1" applyAlignment="1">
      <alignment horizontal="center" vertical="center"/>
    </xf>
    <xf numFmtId="0" fontId="23" fillId="12" borderId="12" xfId="0" applyFont="1" applyFill="1" applyBorder="1" applyAlignment="1">
      <alignment horizontal="center" vertical="center"/>
    </xf>
    <xf numFmtId="0" fontId="23" fillId="12" borderId="13" xfId="0" applyFont="1" applyFill="1" applyBorder="1" applyAlignment="1">
      <alignment horizontal="center" vertical="center"/>
    </xf>
    <xf numFmtId="0" fontId="23" fillId="12" borderId="14" xfId="0" applyFont="1" applyFill="1" applyBorder="1" applyAlignment="1">
      <alignment horizontal="center" vertical="center"/>
    </xf>
    <xf numFmtId="0" fontId="2" fillId="8" borderId="1" xfId="0" applyFont="1" applyFill="1" applyBorder="1" applyAlignment="1">
      <alignment horizontal="center" vertical="center"/>
    </xf>
    <xf numFmtId="0" fontId="12" fillId="9" borderId="13" xfId="0" applyFont="1" applyFill="1" applyBorder="1" applyAlignment="1">
      <alignment horizontal="center" vertical="center" textRotation="90"/>
    </xf>
    <xf numFmtId="0" fontId="12" fillId="9" borderId="15" xfId="0" applyFont="1" applyFill="1" applyBorder="1" applyAlignment="1">
      <alignment horizontal="center" vertical="center" textRotation="90"/>
    </xf>
    <xf numFmtId="0" fontId="12" fillId="9" borderId="23" xfId="0" applyFont="1" applyFill="1" applyBorder="1" applyAlignment="1">
      <alignment horizontal="center" vertical="center"/>
    </xf>
    <xf numFmtId="0" fontId="12" fillId="9" borderId="12" xfId="0" applyFont="1" applyFill="1" applyBorder="1" applyAlignment="1">
      <alignment horizontal="center" vertical="center"/>
    </xf>
    <xf numFmtId="0" fontId="2" fillId="9" borderId="11"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8" borderId="33"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33" xfId="0" applyFont="1" applyFill="1" applyBorder="1" applyAlignment="1">
      <alignment horizontal="center" vertical="center"/>
    </xf>
    <xf numFmtId="0" fontId="10" fillId="10" borderId="17" xfId="0" applyFont="1" applyFill="1" applyBorder="1" applyAlignment="1">
      <alignment horizontal="center" vertical="center"/>
    </xf>
    <xf numFmtId="0" fontId="10" fillId="10" borderId="18" xfId="0" applyFont="1" applyFill="1" applyBorder="1" applyAlignment="1">
      <alignment horizontal="center" vertical="center"/>
    </xf>
    <xf numFmtId="0" fontId="10" fillId="11" borderId="17"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8" xfId="0" applyFont="1" applyFill="1" applyBorder="1" applyAlignment="1">
      <alignment horizontal="center" vertical="center"/>
    </xf>
    <xf numFmtId="0" fontId="10" fillId="8" borderId="35" xfId="0" applyFont="1" applyFill="1" applyBorder="1" applyAlignment="1">
      <alignment horizontal="center" vertical="center"/>
    </xf>
    <xf numFmtId="0" fontId="1" fillId="8" borderId="35" xfId="0" applyFont="1" applyFill="1" applyBorder="1" applyAlignment="1">
      <alignment horizontal="center" vertical="center"/>
    </xf>
    <xf numFmtId="0" fontId="1" fillId="8" borderId="1" xfId="0" applyFont="1" applyFill="1" applyBorder="1" applyAlignment="1">
      <alignment horizontal="center" vertical="center"/>
    </xf>
    <xf numFmtId="0" fontId="3" fillId="0" borderId="46" xfId="0" applyFont="1" applyBorder="1" applyAlignment="1">
      <alignment horizontal="center" vertical="center" textRotation="90" wrapText="1"/>
    </xf>
    <xf numFmtId="0" fontId="3" fillId="0" borderId="47" xfId="0" applyFont="1" applyBorder="1" applyAlignment="1">
      <alignment horizontal="center" vertical="center" textRotation="90" wrapText="1"/>
    </xf>
    <xf numFmtId="0" fontId="3" fillId="0" borderId="48"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22" fillId="0" borderId="0" xfId="0" applyFont="1" applyAlignment="1">
      <alignment horizontal="center" vertical="center"/>
    </xf>
    <xf numFmtId="0" fontId="22" fillId="0" borderId="0" xfId="0" applyFont="1" applyAlignment="1">
      <alignment horizontal="center" vertical="center" textRotation="90"/>
    </xf>
    <xf numFmtId="0" fontId="50" fillId="19" borderId="60" xfId="0" applyFont="1" applyFill="1" applyBorder="1" applyAlignment="1">
      <alignment horizontal="center" vertical="center"/>
    </xf>
    <xf numFmtId="0" fontId="50" fillId="19" borderId="61" xfId="0" applyFont="1" applyFill="1" applyBorder="1" applyAlignment="1">
      <alignment horizontal="center" vertical="center"/>
    </xf>
    <xf numFmtId="0" fontId="50" fillId="19" borderId="62" xfId="0" applyFont="1" applyFill="1" applyBorder="1" applyAlignment="1">
      <alignment horizontal="center" vertical="center"/>
    </xf>
    <xf numFmtId="0" fontId="3" fillId="19" borderId="11" xfId="0" applyFont="1" applyFill="1" applyBorder="1" applyAlignment="1">
      <alignment horizontal="center" vertical="center" wrapText="1"/>
    </xf>
    <xf numFmtId="0" fontId="3" fillId="19" borderId="23"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19" borderId="0" xfId="0" applyFont="1" applyFill="1" applyBorder="1" applyAlignment="1">
      <alignment horizontal="center" vertical="center" wrapText="1"/>
    </xf>
    <xf numFmtId="0" fontId="22" fillId="20" borderId="23" xfId="0" applyFont="1" applyFill="1" applyBorder="1" applyAlignment="1">
      <alignment horizontal="center" vertical="center"/>
    </xf>
    <xf numFmtId="0" fontId="22" fillId="20" borderId="12" xfId="0" applyFont="1" applyFill="1" applyBorder="1" applyAlignment="1">
      <alignment horizontal="center" vertical="center"/>
    </xf>
    <xf numFmtId="0" fontId="22" fillId="14" borderId="13" xfId="0" applyFont="1" applyFill="1" applyBorder="1" applyAlignment="1">
      <alignment horizontal="center" vertical="center" textRotation="90"/>
    </xf>
    <xf numFmtId="0" fontId="22" fillId="14" borderId="15" xfId="0" applyFont="1" applyFill="1" applyBorder="1" applyAlignment="1">
      <alignment horizontal="center" vertical="center" textRotation="90"/>
    </xf>
    <xf numFmtId="0" fontId="23" fillId="21" borderId="11" xfId="0" applyFont="1" applyFill="1" applyBorder="1" applyAlignment="1">
      <alignment horizontal="center" vertical="center"/>
    </xf>
    <xf numFmtId="0" fontId="23" fillId="21" borderId="12" xfId="0" applyFont="1" applyFill="1" applyBorder="1" applyAlignment="1">
      <alignment horizontal="center" vertical="center"/>
    </xf>
    <xf numFmtId="0" fontId="23" fillId="21" borderId="13" xfId="0" applyFont="1" applyFill="1" applyBorder="1" applyAlignment="1">
      <alignment horizontal="center" vertical="center"/>
    </xf>
    <xf numFmtId="0" fontId="23" fillId="21" borderId="14" xfId="0" applyFont="1" applyFill="1" applyBorder="1" applyAlignment="1">
      <alignment horizontal="center" vertical="center"/>
    </xf>
    <xf numFmtId="0" fontId="22" fillId="21" borderId="41" xfId="0" applyFont="1" applyFill="1" applyBorder="1" applyAlignment="1">
      <alignment horizontal="center" vertical="center" textRotation="90"/>
    </xf>
    <xf numFmtId="0" fontId="22" fillId="21" borderId="32" xfId="0" applyFont="1" applyFill="1" applyBorder="1" applyAlignment="1">
      <alignment horizontal="center" vertical="center" textRotation="90"/>
    </xf>
    <xf numFmtId="0" fontId="22" fillId="21" borderId="31" xfId="0" applyFont="1" applyFill="1" applyBorder="1" applyAlignment="1">
      <alignment horizontal="center" vertical="center" textRotation="90"/>
    </xf>
    <xf numFmtId="0" fontId="22" fillId="22" borderId="41" xfId="0" applyFont="1" applyFill="1" applyBorder="1" applyAlignment="1">
      <alignment horizontal="center" vertical="center" textRotation="90"/>
    </xf>
    <xf numFmtId="0" fontId="22" fillId="22" borderId="32" xfId="0" applyFont="1" applyFill="1" applyBorder="1" applyAlignment="1">
      <alignment horizontal="center" vertical="center" textRotation="90"/>
    </xf>
    <xf numFmtId="0" fontId="22" fillId="22" borderId="31" xfId="0" applyFont="1" applyFill="1" applyBorder="1" applyAlignment="1">
      <alignment horizontal="center" vertical="center" textRotation="90"/>
    </xf>
    <xf numFmtId="0" fontId="5" fillId="0" borderId="0" xfId="0" applyFont="1" applyAlignment="1" applyProtection="1">
      <alignment wrapText="1"/>
    </xf>
    <xf numFmtId="0" fontId="6" fillId="0" borderId="0" xfId="0" applyFont="1" applyAlignment="1" applyProtection="1">
      <alignment horizontal="center"/>
    </xf>
    <xf numFmtId="0" fontId="6" fillId="0" borderId="0" xfId="0" applyFont="1" applyAlignment="1" applyProtection="1">
      <alignment horizontal="center"/>
    </xf>
    <xf numFmtId="0" fontId="6" fillId="0" borderId="0" xfId="0" applyFont="1" applyAlignment="1" applyProtection="1">
      <alignment horizontal="center" wrapText="1"/>
    </xf>
    <xf numFmtId="0" fontId="6" fillId="0" borderId="0" xfId="0" applyFont="1" applyAlignment="1" applyProtection="1">
      <alignment horizontal="center" textRotation="90" wrapText="1"/>
    </xf>
    <xf numFmtId="0" fontId="5" fillId="0" borderId="0" xfId="0" applyFont="1" applyAlignment="1" applyProtection="1">
      <alignment textRotation="90" wrapText="1"/>
    </xf>
    <xf numFmtId="0" fontId="5" fillId="0" borderId="0" xfId="0" applyFont="1" applyAlignment="1" applyProtection="1">
      <alignment horizontal="center" textRotation="90" wrapText="1"/>
    </xf>
    <xf numFmtId="0" fontId="0" fillId="0" borderId="0" xfId="0" applyAlignment="1" applyProtection="1">
      <alignment vertical="center" wrapText="1"/>
    </xf>
    <xf numFmtId="0" fontId="0" fillId="0" borderId="0" xfId="0" applyAlignment="1" applyProtection="1">
      <alignment horizontal="center" vertical="center" wrapText="1"/>
    </xf>
    <xf numFmtId="0" fontId="3" fillId="0" borderId="33"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18" fillId="0" borderId="1" xfId="0" applyFont="1" applyBorder="1" applyAlignment="1" applyProtection="1">
      <alignment horizontal="center" vertical="center" wrapText="1"/>
    </xf>
    <xf numFmtId="0" fontId="57"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20" fillId="0" borderId="1" xfId="0" applyFont="1" applyBorder="1" applyAlignment="1" applyProtection="1">
      <alignment horizontal="justify" vertical="center" wrapText="1"/>
    </xf>
    <xf numFmtId="0" fontId="20" fillId="0" borderId="0" xfId="0" applyFont="1" applyBorder="1" applyAlignment="1" applyProtection="1">
      <alignment horizontal="left" vertical="center" wrapText="1"/>
    </xf>
    <xf numFmtId="0" fontId="1" fillId="0" borderId="0" xfId="0" applyFont="1" applyAlignment="1" applyProtection="1">
      <alignment vertical="center" wrapText="1"/>
    </xf>
    <xf numFmtId="0" fontId="0" fillId="0" borderId="0" xfId="0" applyAlignment="1" applyProtection="1">
      <alignment horizontal="center" vertical="center" textRotation="90" wrapText="1"/>
    </xf>
    <xf numFmtId="0" fontId="1" fillId="0" borderId="0" xfId="0" applyFont="1" applyAlignment="1" applyProtection="1">
      <alignment horizontal="center" vertical="center" wrapText="1"/>
    </xf>
    <xf numFmtId="0" fontId="0" fillId="0" borderId="0" xfId="0" applyFill="1" applyAlignment="1" applyProtection="1">
      <alignment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textRotation="90" wrapText="1"/>
    </xf>
    <xf numFmtId="0" fontId="1" fillId="14" borderId="2" xfId="0" applyFont="1" applyFill="1" applyBorder="1" applyAlignment="1" applyProtection="1">
      <alignment horizontal="center" vertical="center" textRotation="90"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textRotation="90" wrapText="1"/>
    </xf>
    <xf numFmtId="0" fontId="7" fillId="2" borderId="1" xfId="0" applyFont="1" applyFill="1" applyBorder="1" applyAlignment="1" applyProtection="1">
      <alignment horizontal="center" vertical="center" textRotation="90" wrapText="1"/>
    </xf>
    <xf numFmtId="0" fontId="55" fillId="19" borderId="33" xfId="0" applyFont="1" applyFill="1" applyBorder="1" applyAlignment="1" applyProtection="1">
      <alignment horizontal="center" vertical="center" wrapText="1"/>
    </xf>
    <xf numFmtId="0" fontId="55" fillId="19" borderId="71"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textRotation="90" wrapText="1"/>
    </xf>
    <xf numFmtId="0" fontId="1" fillId="14" borderId="3" xfId="0" applyFont="1" applyFill="1" applyBorder="1" applyAlignment="1" applyProtection="1">
      <alignment horizontal="center" vertical="center" textRotation="90" wrapText="1"/>
    </xf>
    <xf numFmtId="0" fontId="1" fillId="2"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textRotation="90" wrapText="1"/>
    </xf>
    <xf numFmtId="0" fontId="13" fillId="14" borderId="1" xfId="0" applyFont="1" applyFill="1" applyBorder="1" applyAlignment="1" applyProtection="1">
      <alignment horizontal="center" vertical="center" textRotation="90" wrapText="1"/>
    </xf>
    <xf numFmtId="0" fontId="1" fillId="14" borderId="1" xfId="0" applyFont="1" applyFill="1" applyBorder="1" applyAlignment="1" applyProtection="1">
      <alignment horizontal="center" vertical="center" textRotation="90" wrapText="1"/>
    </xf>
    <xf numFmtId="0" fontId="51" fillId="19" borderId="1" xfId="0" applyFont="1" applyFill="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2" fillId="0" borderId="1" xfId="0" applyFont="1" applyBorder="1" applyAlignment="1" applyProtection="1">
      <alignment horizontal="center" vertical="center" wrapText="1"/>
    </xf>
    <xf numFmtId="0" fontId="0" fillId="0" borderId="1" xfId="0" applyBorder="1" applyAlignment="1" applyProtection="1">
      <alignment horizontal="center" vertical="center" textRotation="90" wrapText="1"/>
    </xf>
    <xf numFmtId="0" fontId="11" fillId="0" borderId="1" xfId="0" applyFont="1" applyFill="1" applyBorder="1" applyAlignment="1" applyProtection="1">
      <alignment horizontal="center" vertical="center" textRotation="90" wrapText="1"/>
    </xf>
    <xf numFmtId="0" fontId="1"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textRotation="90" wrapText="1"/>
    </xf>
    <xf numFmtId="0" fontId="11" fillId="18" borderId="1" xfId="0" applyFont="1" applyFill="1" applyBorder="1" applyAlignment="1" applyProtection="1">
      <alignment horizontal="center" vertical="center" textRotation="90" wrapText="1"/>
    </xf>
    <xf numFmtId="0" fontId="0" fillId="0" borderId="1" xfId="0" applyFill="1" applyBorder="1" applyAlignment="1" applyProtection="1">
      <alignment horizontal="center" vertical="center" wrapText="1"/>
    </xf>
    <xf numFmtId="9" fontId="56" fillId="0" borderId="1" xfId="1" applyFont="1" applyBorder="1" applyAlignment="1" applyProtection="1">
      <alignment horizontal="center" vertical="center" wrapText="1"/>
    </xf>
    <xf numFmtId="9" fontId="0" fillId="0" borderId="1" xfId="1" applyFont="1" applyBorder="1" applyAlignment="1" applyProtection="1">
      <alignment horizontal="justify" vertical="center" wrapText="1"/>
    </xf>
    <xf numFmtId="0" fontId="2" fillId="0" borderId="0" xfId="0" applyFont="1" applyBorder="1" applyAlignment="1" applyProtection="1">
      <alignment horizontal="center" vertical="center" wrapText="1"/>
    </xf>
    <xf numFmtId="9" fontId="56" fillId="0" borderId="0" xfId="1" applyFont="1" applyBorder="1" applyAlignment="1" applyProtection="1">
      <alignment horizontal="center" vertical="center" wrapText="1"/>
    </xf>
    <xf numFmtId="9" fontId="0" fillId="0" borderId="0" xfId="1" applyFont="1" applyBorder="1" applyAlignment="1" applyProtection="1">
      <alignment horizontal="justify" vertical="center" wrapText="1"/>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textRotation="90" wrapText="1"/>
    </xf>
    <xf numFmtId="0" fontId="11" fillId="0" borderId="0" xfId="0" applyFont="1" applyFill="1" applyBorder="1" applyAlignment="1" applyProtection="1">
      <alignment horizontal="center" vertical="center" textRotation="90" wrapText="1"/>
    </xf>
    <xf numFmtId="0" fontId="1"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textRotation="90" wrapText="1"/>
    </xf>
    <xf numFmtId="0" fontId="0" fillId="0" borderId="0" xfId="0" applyFill="1" applyBorder="1" applyAlignment="1" applyProtection="1">
      <alignment horizontal="center" vertical="center" wrapText="1"/>
    </xf>
    <xf numFmtId="9" fontId="0" fillId="0" borderId="0" xfId="1" applyFont="1" applyBorder="1" applyAlignment="1" applyProtection="1">
      <alignment horizontal="center" vertical="center" wrapText="1"/>
    </xf>
    <xf numFmtId="0" fontId="5" fillId="0" borderId="0" xfId="0" applyFont="1" applyBorder="1" applyAlignment="1" applyProtection="1">
      <alignment wrapText="1"/>
    </xf>
    <xf numFmtId="0" fontId="14" fillId="0" borderId="1" xfId="0" applyFont="1" applyBorder="1" applyAlignment="1" applyProtection="1">
      <alignment horizontal="right" vertical="center" wrapText="1"/>
    </xf>
    <xf numFmtId="0" fontId="14" fillId="0" borderId="1" xfId="0" applyFont="1" applyBorder="1" applyAlignment="1" applyProtection="1">
      <alignment horizontal="center" wrapText="1"/>
    </xf>
    <xf numFmtId="0" fontId="5" fillId="0" borderId="56" xfId="0" applyFont="1" applyBorder="1" applyAlignment="1" applyProtection="1">
      <alignment wrapText="1"/>
    </xf>
    <xf numFmtId="0" fontId="15" fillId="0" borderId="0" xfId="0" applyFont="1" applyAlignment="1" applyProtection="1">
      <alignment vertical="center"/>
    </xf>
    <xf numFmtId="0" fontId="15" fillId="0" borderId="0" xfId="0" applyFont="1" applyAlignment="1" applyProtection="1">
      <alignment vertical="center" wrapText="1"/>
    </xf>
    <xf numFmtId="0" fontId="14" fillId="0" borderId="0" xfId="0" applyFont="1" applyBorder="1" applyAlignment="1" applyProtection="1">
      <alignment horizontal="right" vertical="center" wrapText="1"/>
    </xf>
    <xf numFmtId="0" fontId="14" fillId="0" borderId="0" xfId="0" applyFont="1" applyBorder="1" applyAlignment="1" applyProtection="1">
      <alignment horizontal="center" wrapText="1"/>
    </xf>
    <xf numFmtId="0" fontId="2" fillId="0" borderId="0" xfId="0" applyFont="1" applyAlignment="1" applyProtection="1">
      <alignment vertical="center" wrapText="1"/>
    </xf>
    <xf numFmtId="0" fontId="11" fillId="0" borderId="0" xfId="0" applyFont="1" applyAlignment="1" applyProtection="1">
      <alignment vertical="center"/>
    </xf>
    <xf numFmtId="0" fontId="8" fillId="0" borderId="0" xfId="0" applyFont="1" applyAlignment="1" applyProtection="1">
      <alignment wrapText="1"/>
    </xf>
    <xf numFmtId="0" fontId="5"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20" fillId="0" borderId="1" xfId="0" applyFont="1" applyBorder="1" applyAlignment="1" applyProtection="1">
      <alignment horizontal="left" vertical="center" wrapText="1"/>
    </xf>
    <xf numFmtId="0" fontId="13" fillId="2" borderId="1" xfId="0" applyFont="1" applyFill="1" applyBorder="1" applyAlignment="1" applyProtection="1">
      <alignment horizontal="center" vertical="center" wrapText="1"/>
    </xf>
    <xf numFmtId="0" fontId="51" fillId="2" borderId="1" xfId="0" applyFont="1" applyFill="1" applyBorder="1" applyAlignment="1" applyProtection="1">
      <alignment horizontal="center" vertical="center" textRotation="90" wrapText="1"/>
    </xf>
    <xf numFmtId="0" fontId="13" fillId="2" borderId="1" xfId="0" applyFont="1" applyFill="1" applyBorder="1" applyAlignment="1" applyProtection="1">
      <alignment horizontal="center" vertical="center" textRotation="90" wrapText="1"/>
    </xf>
    <xf numFmtId="0" fontId="2" fillId="0" borderId="0" xfId="0" applyFont="1" applyAlignment="1" applyProtection="1">
      <alignment horizontal="center" vertical="center" wrapText="1"/>
    </xf>
    <xf numFmtId="0" fontId="0" fillId="0" borderId="1" xfId="0"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52" fillId="0" borderId="1" xfId="0" applyFont="1" applyBorder="1" applyAlignment="1" applyProtection="1">
      <alignment horizontal="center" vertical="center" textRotation="90" wrapText="1"/>
    </xf>
    <xf numFmtId="0" fontId="52" fillId="18" borderId="1" xfId="0" applyFont="1" applyFill="1" applyBorder="1" applyAlignment="1" applyProtection="1">
      <alignment horizontal="center" vertical="center" textRotation="90" wrapText="1"/>
    </xf>
    <xf numFmtId="0" fontId="20" fillId="0" borderId="1" xfId="0" applyFont="1" applyBorder="1" applyAlignment="1" applyProtection="1">
      <alignment horizontal="center" vertical="center" textRotation="90" wrapText="1"/>
    </xf>
    <xf numFmtId="0" fontId="52" fillId="0" borderId="0" xfId="0" applyFont="1" applyBorder="1" applyAlignment="1" applyProtection="1">
      <alignment horizontal="center" vertical="center" textRotation="90" wrapText="1"/>
    </xf>
    <xf numFmtId="0" fontId="52" fillId="0" borderId="0" xfId="0" applyFont="1" applyFill="1" applyBorder="1" applyAlignment="1" applyProtection="1">
      <alignment horizontal="center" vertical="center" textRotation="90" wrapText="1"/>
    </xf>
    <xf numFmtId="0" fontId="20" fillId="0" borderId="0" xfId="0" applyFont="1" applyBorder="1" applyAlignment="1" applyProtection="1">
      <alignment horizontal="center" vertical="center" textRotation="90" wrapText="1"/>
    </xf>
    <xf numFmtId="0" fontId="2" fillId="0" borderId="0" xfId="0" applyFont="1" applyFill="1" applyAlignment="1" applyProtection="1">
      <alignment horizontal="center" vertical="center" wrapText="1"/>
    </xf>
    <xf numFmtId="0" fontId="0" fillId="0" borderId="1" xfId="0" applyFont="1" applyBorder="1" applyAlignment="1" applyProtection="1">
      <alignment horizontal="center" vertical="center" textRotation="90" wrapText="1"/>
    </xf>
    <xf numFmtId="0" fontId="5" fillId="0" borderId="1" xfId="0" applyFont="1" applyFill="1" applyBorder="1" applyAlignment="1" applyProtection="1">
      <alignment wrapText="1"/>
    </xf>
    <xf numFmtId="0" fontId="7" fillId="0" borderId="1" xfId="0" applyFont="1" applyFill="1" applyBorder="1" applyAlignment="1" applyProtection="1">
      <alignment horizontal="center" vertical="center" wrapText="1"/>
    </xf>
    <xf numFmtId="0" fontId="0" fillId="0" borderId="1" xfId="0" applyFill="1" applyBorder="1" applyAlignment="1" applyProtection="1">
      <alignment vertical="center" wrapText="1"/>
    </xf>
    <xf numFmtId="0" fontId="5" fillId="0" borderId="1" xfId="0" applyFont="1" applyBorder="1" applyAlignment="1" applyProtection="1">
      <alignment wrapText="1"/>
    </xf>
    <xf numFmtId="0" fontId="5" fillId="0" borderId="1" xfId="0" applyFont="1" applyBorder="1" applyAlignment="1" applyProtection="1">
      <alignment textRotation="90" wrapText="1"/>
    </xf>
    <xf numFmtId="0" fontId="8" fillId="0" borderId="1" xfId="0" applyFont="1" applyBorder="1" applyAlignment="1" applyProtection="1">
      <alignment wrapText="1"/>
    </xf>
    <xf numFmtId="0" fontId="5" fillId="0" borderId="1" xfId="0" applyFont="1" applyBorder="1" applyAlignment="1" applyProtection="1">
      <alignment horizontal="left" vertical="center" wrapText="1"/>
    </xf>
    <xf numFmtId="0" fontId="5" fillId="0" borderId="1" xfId="0" applyFont="1" applyBorder="1" applyAlignment="1" applyProtection="1">
      <alignment horizontal="center" textRotation="90" wrapText="1"/>
    </xf>
    <xf numFmtId="0" fontId="5" fillId="0" borderId="0" xfId="0" applyFont="1" applyFill="1" applyBorder="1" applyAlignment="1" applyProtection="1">
      <alignment wrapText="1"/>
    </xf>
    <xf numFmtId="0" fontId="7" fillId="0" borderId="0" xfId="0" applyFont="1" applyFill="1" applyBorder="1" applyAlignment="1" applyProtection="1">
      <alignment horizontal="center" vertical="center" wrapText="1"/>
    </xf>
    <xf numFmtId="0" fontId="0" fillId="0" borderId="0" xfId="0" applyFill="1" applyBorder="1" applyAlignment="1" applyProtection="1">
      <alignment vertical="center" wrapText="1"/>
    </xf>
    <xf numFmtId="0" fontId="5" fillId="0" borderId="57" xfId="0" applyFont="1" applyBorder="1" applyAlignment="1" applyProtection="1">
      <alignment wrapText="1"/>
    </xf>
    <xf numFmtId="0" fontId="5" fillId="0" borderId="57" xfId="0" applyFont="1" applyBorder="1" applyAlignment="1" applyProtection="1">
      <alignment textRotation="90" wrapText="1"/>
    </xf>
    <xf numFmtId="0" fontId="8" fillId="0" borderId="57" xfId="0" applyFont="1" applyBorder="1" applyAlignment="1" applyProtection="1">
      <alignment wrapText="1"/>
    </xf>
    <xf numFmtId="0" fontId="5" fillId="0" borderId="57" xfId="0" applyFont="1" applyBorder="1" applyAlignment="1" applyProtection="1">
      <alignment horizontal="left" vertical="center" wrapText="1"/>
    </xf>
    <xf numFmtId="0" fontId="5" fillId="0" borderId="0" xfId="0" applyFont="1" applyBorder="1" applyAlignment="1" applyProtection="1">
      <alignment textRotation="90" wrapText="1"/>
    </xf>
    <xf numFmtId="0" fontId="5" fillId="0" borderId="0" xfId="0" applyFont="1" applyBorder="1" applyAlignment="1" applyProtection="1">
      <alignment horizontal="center" textRotation="90" wrapText="1"/>
    </xf>
    <xf numFmtId="0" fontId="5" fillId="0" borderId="0" xfId="0" applyFont="1" applyBorder="1" applyAlignment="1" applyProtection="1">
      <alignment horizontal="left" wrapText="1"/>
    </xf>
    <xf numFmtId="0" fontId="14" fillId="0" borderId="3" xfId="0" applyFont="1" applyBorder="1" applyAlignment="1" applyProtection="1">
      <alignment horizontal="right" vertical="center" wrapText="1"/>
    </xf>
    <xf numFmtId="0" fontId="14" fillId="0" borderId="3" xfId="0" applyFont="1" applyBorder="1" applyAlignment="1" applyProtection="1">
      <alignment horizontal="center" wrapText="1"/>
    </xf>
    <xf numFmtId="0" fontId="8" fillId="0" borderId="0" xfId="0" applyFont="1" applyBorder="1" applyAlignment="1" applyProtection="1">
      <alignment wrapText="1"/>
    </xf>
    <xf numFmtId="0" fontId="5" fillId="0" borderId="0" xfId="0" applyFont="1" applyBorder="1" applyAlignment="1" applyProtection="1">
      <alignment horizontal="left" vertical="center" wrapText="1"/>
    </xf>
    <xf numFmtId="0" fontId="8" fillId="0" borderId="0" xfId="0" applyFont="1" applyBorder="1" applyAlignment="1" applyProtection="1">
      <alignment horizontal="left" wrapText="1"/>
    </xf>
    <xf numFmtId="0" fontId="8" fillId="0" borderId="30" xfId="0" applyFont="1" applyBorder="1" applyAlignment="1" applyProtection="1">
      <alignment horizontal="left" wrapText="1"/>
    </xf>
    <xf numFmtId="0" fontId="14" fillId="0" borderId="33" xfId="0" applyFont="1" applyBorder="1" applyAlignment="1" applyProtection="1">
      <alignment horizontal="right" vertical="center" wrapText="1"/>
    </xf>
    <xf numFmtId="0" fontId="14" fillId="0" borderId="34" xfId="0" applyFont="1" applyBorder="1" applyAlignment="1" applyProtection="1">
      <alignment horizontal="right" vertical="center" wrapText="1"/>
    </xf>
    <xf numFmtId="0" fontId="54" fillId="0" borderId="1" xfId="0" applyFont="1" applyBorder="1" applyAlignment="1" applyProtection="1">
      <alignment horizontal="center" vertical="center" textRotation="90" wrapText="1"/>
    </xf>
    <xf numFmtId="0" fontId="5" fillId="0" borderId="71" xfId="0" applyFont="1" applyBorder="1" applyAlignment="1" applyProtection="1">
      <alignment wrapText="1"/>
    </xf>
    <xf numFmtId="0" fontId="5" fillId="0" borderId="71" xfId="0" applyFont="1" applyBorder="1" applyAlignment="1" applyProtection="1">
      <alignment textRotation="90" wrapText="1"/>
    </xf>
    <xf numFmtId="0" fontId="5" fillId="0" borderId="3" xfId="0" applyFont="1" applyBorder="1" applyAlignment="1" applyProtection="1">
      <alignment wrapText="1"/>
    </xf>
    <xf numFmtId="0" fontId="5" fillId="0" borderId="0" xfId="0" applyFont="1" applyFill="1" applyAlignment="1" applyProtection="1">
      <alignment wrapText="1"/>
    </xf>
    <xf numFmtId="0" fontId="17"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61" fillId="0" borderId="45"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2"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textRotation="90" wrapText="1"/>
    </xf>
    <xf numFmtId="0" fontId="58" fillId="13" borderId="43" xfId="0" applyFont="1" applyFill="1" applyBorder="1" applyAlignment="1" applyProtection="1">
      <alignment horizontal="center" vertical="center" wrapText="1" readingOrder="1"/>
    </xf>
    <xf numFmtId="0" fontId="58" fillId="14" borderId="43" xfId="0" applyFont="1" applyFill="1" applyBorder="1" applyAlignment="1" applyProtection="1">
      <alignment horizontal="center" vertical="center" wrapText="1" readingOrder="1"/>
    </xf>
    <xf numFmtId="0" fontId="1" fillId="0" borderId="30" xfId="0" applyFont="1" applyBorder="1" applyAlignment="1" applyProtection="1">
      <alignment horizontal="center" vertical="center" textRotation="90" wrapText="1"/>
    </xf>
    <xf numFmtId="0" fontId="2" fillId="0" borderId="2" xfId="0" applyFont="1" applyBorder="1" applyAlignment="1" applyProtection="1">
      <alignment horizontal="center" vertical="center" wrapText="1"/>
    </xf>
    <xf numFmtId="0" fontId="13" fillId="0" borderId="1" xfId="0" applyFont="1" applyBorder="1" applyAlignment="1" applyProtection="1">
      <alignment horizontal="center" vertical="center" textRotation="90" wrapText="1"/>
    </xf>
    <xf numFmtId="0" fontId="13" fillId="0" borderId="3" xfId="0" applyFont="1" applyBorder="1" applyAlignment="1" applyProtection="1">
      <alignment horizontal="center" vertical="center" textRotation="90" wrapText="1"/>
    </xf>
    <xf numFmtId="0" fontId="1" fillId="0" borderId="1" xfId="0" applyFont="1" applyBorder="1" applyAlignment="1" applyProtection="1">
      <alignment horizontal="center" vertical="center" textRotation="90" wrapText="1"/>
    </xf>
    <xf numFmtId="0" fontId="3" fillId="0" borderId="1" xfId="0" applyFont="1" applyBorder="1" applyAlignment="1" applyProtection="1">
      <alignment horizontal="center" vertical="center" wrapText="1"/>
    </xf>
    <xf numFmtId="0" fontId="59" fillId="24" borderId="51" xfId="0" applyFont="1" applyFill="1" applyBorder="1" applyAlignment="1" applyProtection="1">
      <alignment horizontal="left" vertical="center" wrapText="1" readingOrder="1"/>
    </xf>
    <xf numFmtId="0" fontId="25" fillId="24" borderId="51" xfId="0" applyFont="1" applyFill="1" applyBorder="1" applyAlignment="1" applyProtection="1">
      <alignment horizontal="center" vertical="center" wrapText="1"/>
    </xf>
    <xf numFmtId="0" fontId="25" fillId="24" borderId="51" xfId="0" applyFont="1" applyFill="1" applyBorder="1" applyAlignment="1" applyProtection="1">
      <alignment horizontal="center" vertical="center" wrapText="1" readingOrder="1"/>
    </xf>
    <xf numFmtId="0" fontId="26" fillId="24" borderId="51" xfId="0" applyFont="1" applyFill="1" applyBorder="1" applyAlignment="1" applyProtection="1">
      <alignment horizontal="center" vertical="center" wrapText="1" readingOrder="1"/>
    </xf>
    <xf numFmtId="9" fontId="28" fillId="24" borderId="51" xfId="0" applyNumberFormat="1" applyFont="1" applyFill="1" applyBorder="1" applyAlignment="1" applyProtection="1">
      <alignment horizontal="center" vertical="center" wrapText="1" readingOrder="1"/>
    </xf>
    <xf numFmtId="0" fontId="0" fillId="23" borderId="1" xfId="0" applyFill="1" applyBorder="1" applyAlignment="1" applyProtection="1">
      <alignment vertical="center" wrapText="1"/>
    </xf>
    <xf numFmtId="9" fontId="1" fillId="3" borderId="1" xfId="1" applyFont="1" applyFill="1" applyBorder="1" applyAlignment="1" applyProtection="1">
      <alignment horizontal="center" vertical="center" wrapText="1"/>
    </xf>
    <xf numFmtId="9" fontId="0" fillId="0" borderId="1" xfId="0" applyNumberFormat="1" applyBorder="1" applyAlignment="1" applyProtection="1">
      <alignment horizontal="center" vertical="center" wrapText="1"/>
    </xf>
    <xf numFmtId="0" fontId="21" fillId="0" borderId="1" xfId="0" applyFont="1" applyBorder="1" applyAlignment="1" applyProtection="1">
      <alignment vertical="center" wrapText="1"/>
    </xf>
    <xf numFmtId="0" fontId="20" fillId="0" borderId="1" xfId="0" applyFont="1" applyBorder="1" applyAlignment="1" applyProtection="1">
      <alignment horizontal="center" vertical="center" wrapText="1"/>
    </xf>
    <xf numFmtId="9" fontId="3" fillId="3" borderId="1" xfId="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9" fontId="20" fillId="0" borderId="1" xfId="0" applyNumberFormat="1" applyFont="1" applyBorder="1" applyAlignment="1" applyProtection="1">
      <alignment horizontal="center" vertical="center" wrapText="1"/>
    </xf>
    <xf numFmtId="0" fontId="59" fillId="0" borderId="53" xfId="0" applyFont="1" applyFill="1" applyBorder="1" applyAlignment="1" applyProtection="1">
      <alignment horizontal="left" vertical="center" wrapText="1" readingOrder="1"/>
    </xf>
    <xf numFmtId="0" fontId="25" fillId="0" borderId="53" xfId="0" applyFont="1" applyFill="1" applyBorder="1" applyAlignment="1" applyProtection="1">
      <alignment horizontal="center" vertical="center" wrapText="1"/>
    </xf>
    <xf numFmtId="0" fontId="25" fillId="0" borderId="53" xfId="0" applyFont="1" applyFill="1" applyBorder="1" applyAlignment="1" applyProtection="1">
      <alignment horizontal="center" vertical="center" wrapText="1" readingOrder="1"/>
    </xf>
    <xf numFmtId="0" fontId="26" fillId="14" borderId="51" xfId="0" applyFont="1" applyFill="1" applyBorder="1" applyAlignment="1" applyProtection="1">
      <alignment horizontal="center" vertical="center" wrapText="1" readingOrder="1"/>
    </xf>
    <xf numFmtId="9" fontId="28" fillId="14" borderId="54" xfId="0" applyNumberFormat="1" applyFont="1" applyFill="1" applyBorder="1" applyAlignment="1" applyProtection="1">
      <alignment horizontal="center" vertical="center" wrapText="1" readingOrder="1"/>
    </xf>
    <xf numFmtId="0" fontId="59" fillId="0" borderId="52" xfId="0" applyFont="1" applyFill="1" applyBorder="1" applyAlignment="1" applyProtection="1">
      <alignment horizontal="left" vertical="center" wrapText="1" readingOrder="1"/>
    </xf>
    <xf numFmtId="0" fontId="25" fillId="0" borderId="52" xfId="0" applyFont="1" applyFill="1" applyBorder="1" applyAlignment="1" applyProtection="1">
      <alignment horizontal="center" vertical="center" wrapText="1"/>
    </xf>
    <xf numFmtId="0" fontId="25" fillId="0" borderId="52" xfId="0" applyFont="1" applyFill="1" applyBorder="1" applyAlignment="1" applyProtection="1">
      <alignment horizontal="center" vertical="center" wrapText="1" readingOrder="1"/>
    </xf>
    <xf numFmtId="0" fontId="1" fillId="0" borderId="55"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9" fontId="1" fillId="3" borderId="28" xfId="1"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wrapText="1"/>
    </xf>
    <xf numFmtId="9" fontId="0" fillId="0" borderId="22" xfId="0" applyNumberFormat="1" applyBorder="1" applyAlignment="1" applyProtection="1">
      <alignment horizontal="center" vertical="center" wrapText="1"/>
    </xf>
    <xf numFmtId="0" fontId="24" fillId="13" borderId="44" xfId="0" applyFont="1" applyFill="1" applyBorder="1" applyAlignment="1" applyProtection="1">
      <alignment horizontal="center" vertical="center" wrapText="1" readingOrder="1"/>
    </xf>
    <xf numFmtId="0" fontId="26" fillId="13" borderId="44" xfId="0" applyFont="1" applyFill="1" applyBorder="1" applyAlignment="1" applyProtection="1">
      <alignment horizontal="center" vertical="center" wrapText="1" readingOrder="1"/>
    </xf>
    <xf numFmtId="0" fontId="27" fillId="14" borderId="44" xfId="0" applyFont="1" applyFill="1" applyBorder="1" applyAlignment="1" applyProtection="1">
      <alignment horizontal="center" vertical="center" wrapText="1" readingOrder="1"/>
    </xf>
    <xf numFmtId="9" fontId="60" fillId="14" borderId="44" xfId="0" applyNumberFormat="1" applyFont="1" applyFill="1" applyBorder="1" applyAlignment="1" applyProtection="1">
      <alignment horizontal="center" vertical="center" wrapText="1" readingOrder="1"/>
    </xf>
    <xf numFmtId="0" fontId="20" fillId="0" borderId="0" xfId="0" applyFont="1" applyAlignment="1" applyProtection="1">
      <alignment horizontal="center" vertical="center" wrapText="1"/>
    </xf>
    <xf numFmtId="0" fontId="0" fillId="0" borderId="56" xfId="0" applyBorder="1" applyAlignment="1" applyProtection="1">
      <alignment horizontal="center" vertical="center" wrapText="1"/>
    </xf>
    <xf numFmtId="0" fontId="17" fillId="0" borderId="0" xfId="0" applyFont="1" applyAlignment="1" applyProtection="1">
      <alignment horizontal="left" vertical="center"/>
    </xf>
    <xf numFmtId="0" fontId="0" fillId="0" borderId="0" xfId="0" applyAlignment="1" applyProtection="1">
      <alignment horizontal="center" vertical="center"/>
    </xf>
    <xf numFmtId="0" fontId="1" fillId="0" borderId="0" xfId="0" applyFont="1" applyAlignment="1" applyProtection="1">
      <alignment horizontal="center" vertical="center"/>
    </xf>
    <xf numFmtId="0" fontId="2" fillId="0" borderId="0" xfId="0" applyFont="1" applyAlignment="1" applyProtection="1">
      <alignment horizontal="left" vertical="center" wrapText="1"/>
    </xf>
    <xf numFmtId="0" fontId="11" fillId="0" borderId="0" xfId="0" applyFont="1" applyAlignment="1" applyProtection="1">
      <alignment horizontal="left" vertical="center"/>
    </xf>
    <xf numFmtId="164" fontId="11" fillId="0" borderId="0" xfId="3" applyFont="1" applyAlignment="1" applyProtection="1">
      <alignment horizontal="left" vertical="center"/>
    </xf>
    <xf numFmtId="164" fontId="11" fillId="0" borderId="0" xfId="3" applyFont="1" applyAlignment="1" applyProtection="1">
      <alignment vertical="top"/>
    </xf>
  </cellXfs>
  <cellStyles count="4">
    <cellStyle name="Millares" xfId="3" builtinId="3"/>
    <cellStyle name="Normal" xfId="0" builtinId="0"/>
    <cellStyle name="Normal 4" xfId="2"/>
    <cellStyle name="Porcentual" xfId="1" builtinId="5"/>
  </cellStyles>
  <dxfs count="92">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FFC000"/>
        </patternFill>
      </fill>
    </dxf>
    <dxf>
      <fill>
        <patternFill>
          <bgColor theme="6" tint="-0.24994659260841701"/>
        </patternFill>
      </fill>
    </dxf>
    <dxf>
      <fill>
        <patternFill>
          <bgColor rgb="FFFF0000"/>
        </patternFill>
      </fill>
    </dxf>
    <dxf>
      <fill>
        <patternFill>
          <bgColor theme="6" tint="-0.499984740745262"/>
        </patternFill>
      </fill>
    </dxf>
    <dxf>
      <fill>
        <patternFill>
          <bgColor rgb="FFFF0000"/>
        </patternFill>
      </fill>
    </dxf>
    <dxf>
      <fill>
        <patternFill>
          <bgColor theme="6" tint="-0.24994659260841701"/>
        </patternFill>
      </fill>
    </dxf>
    <dxf>
      <fill>
        <patternFill>
          <bgColor rgb="FFFF0000"/>
        </patternFill>
      </fill>
    </dxf>
    <dxf>
      <fill>
        <patternFill>
          <bgColor rgb="FFFFC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theme="9"/>
        </patternFill>
      </fill>
    </dxf>
    <dxf>
      <fill>
        <patternFill>
          <bgColor rgb="FFFF000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6" tint="-0.24994659260841701"/>
        </patternFill>
      </fill>
    </dxf>
  </dxfs>
  <tableStyles count="0" defaultTableStyle="TableStyleMedium9" defaultPivotStyle="PivotStyleLight16"/>
  <colors>
    <mruColors>
      <color rgb="FF0099CC"/>
      <color rgb="FFCC0000"/>
      <color rgb="FFCCFF66"/>
      <color rgb="FFFF3300"/>
      <color rgb="FFFF6600"/>
      <color rgb="FF669900"/>
      <color rgb="FFF79646"/>
      <color rgb="FFCCFF99"/>
      <color rgb="FFFF0000"/>
      <color rgb="FFFB25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title>
      <c:tx>
        <c:rich>
          <a:bodyPr rot="0" spcFirstLastPara="1" vertOverflow="ellipsis" vert="horz" wrap="square" anchor="ctr" anchorCtr="1"/>
          <a:lstStyle/>
          <a:p>
            <a:pPr algn="ctr">
              <a:defRPr lang="es-ES"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3200"/>
              <a:t>Clasificación de los Riesgos</a:t>
            </a:r>
          </a:p>
        </c:rich>
      </c:tx>
      <c:layout>
        <c:manualLayout>
          <c:xMode val="edge"/>
          <c:yMode val="edge"/>
          <c:x val="0.19035998659894726"/>
          <c:y val="7.0998727104027798E-2"/>
        </c:manualLayout>
      </c:layout>
      <c:spPr>
        <a:noFill/>
        <a:ln>
          <a:noFill/>
        </a:ln>
        <a:effectLst/>
      </c:spPr>
    </c:title>
    <c:plotArea>
      <c:layout/>
      <c:pieChart>
        <c:varyColors val="1"/>
        <c:ser>
          <c:idx val="0"/>
          <c:order val="0"/>
          <c:spPr>
            <a:solidFill>
              <a:srgbClr val="0099CC"/>
            </a:solidFill>
            <a:ln>
              <a:solidFill>
                <a:schemeClr val="tx1"/>
              </a:solidFill>
            </a:ln>
          </c:spPr>
          <c:dPt>
            <c:idx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5494-4BD8-86E9-2905EA2D3072}"/>
              </c:ext>
            </c:extLst>
          </c:dPt>
          <c:dPt>
            <c:idx val="1"/>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3-5494-4BD8-86E9-2905EA2D3072}"/>
              </c:ext>
            </c:extLst>
          </c:dPt>
          <c:dPt>
            <c:idx val="2"/>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5494-4BD8-86E9-2905EA2D3072}"/>
              </c:ext>
            </c:extLst>
          </c:dPt>
          <c:dPt>
            <c:idx val="3"/>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7-5494-4BD8-86E9-2905EA2D3072}"/>
              </c:ext>
            </c:extLst>
          </c:dPt>
          <c:dPt>
            <c:idx val="4"/>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9-5494-4BD8-86E9-2905EA2D3072}"/>
              </c:ext>
            </c:extLst>
          </c:dPt>
          <c:dPt>
            <c:idx val="5"/>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B-5494-4BD8-86E9-2905EA2D3072}"/>
              </c:ext>
            </c:extLst>
          </c:dPt>
          <c:dLbls>
            <c:dLbl>
              <c:idx val="0"/>
              <c:layout>
                <c:manualLayout>
                  <c:x val="6.9781664496009485E-3"/>
                  <c:y val="-0.28666390332352076"/>
                </c:manualLayout>
              </c:layout>
              <c:tx>
                <c:rich>
                  <a:bodyPr rot="0" spcFirstLastPara="1" vertOverflow="ellipsis" vert="horz" wrap="square" lIns="38100" tIns="19050" rIns="38100" bIns="19050" anchor="ctr" anchorCtr="1">
                    <a:noAutofit/>
                  </a:bodyPr>
                  <a:lstStyle/>
                  <a:p>
                    <a:pPr>
                      <a:defRPr lang="es-ES" sz="900" b="0" i="0" u="none" strike="noStrike" kern="1200" baseline="0">
                        <a:solidFill>
                          <a:srgbClr val="FFFF00"/>
                        </a:solidFill>
                        <a:latin typeface="+mn-lt"/>
                        <a:ea typeface="+mn-ea"/>
                        <a:cs typeface="+mn-cs"/>
                      </a:defRPr>
                    </a:pPr>
                    <a:fld id="{3397D785-934D-40E3-9005-0A87773F8195}" type="CATEGORYNAME">
                      <a:rPr lang="en-US" sz="2400">
                        <a:solidFill>
                          <a:srgbClr val="FFFF00"/>
                        </a:solidFill>
                      </a:rPr>
                      <a:pPr>
                        <a:defRPr lang="es-ES" sz="900" b="0" i="0" u="none" strike="noStrike" kern="1200" baseline="0">
                          <a:solidFill>
                            <a:srgbClr val="FFFF00"/>
                          </a:solidFill>
                          <a:latin typeface="+mn-lt"/>
                          <a:ea typeface="+mn-ea"/>
                          <a:cs typeface="+mn-cs"/>
                        </a:defRPr>
                      </a:pPr>
                      <a:t>[NOMBRE DE CATEGORÍA]</a:t>
                    </a:fld>
                    <a:r>
                      <a:rPr lang="en-US" sz="2400">
                        <a:solidFill>
                          <a:srgbClr val="FFFF00"/>
                        </a:solidFill>
                      </a:rPr>
                      <a:t>s
</a:t>
                    </a:r>
                    <a:fld id="{99212FA2-A46F-43DC-9D1F-DF3A4B36F6A3}" type="PERCENTAGE">
                      <a:rPr lang="en-US" sz="2400">
                        <a:solidFill>
                          <a:srgbClr val="FFFF00"/>
                        </a:solidFill>
                      </a:rPr>
                      <a:pPr>
                        <a:defRPr lang="es-ES" sz="900" b="0" i="0" u="none" strike="noStrike" kern="1200" baseline="0">
                          <a:solidFill>
                            <a:srgbClr val="FFFF00"/>
                          </a:solidFill>
                          <a:latin typeface="+mn-lt"/>
                          <a:ea typeface="+mn-ea"/>
                          <a:cs typeface="+mn-cs"/>
                        </a:defRPr>
                      </a:pPr>
                      <a:t>[PORCENTAJE]</a:t>
                    </a:fld>
                    <a:endParaRPr lang="en-US" sz="2400">
                      <a:solidFill>
                        <a:srgbClr val="FFFF00"/>
                      </a:solidFill>
                    </a:endParaRPr>
                  </a:p>
                </c:rich>
              </c:tx>
              <c:spPr>
                <a:noFill/>
                <a:ln>
                  <a:noFill/>
                </a:ln>
                <a:effectLst/>
              </c:spPr>
              <c:showCatName val="1"/>
              <c:showPercent val="1"/>
              <c:extLst>
                <c:ext xmlns:c15="http://schemas.microsoft.com/office/drawing/2012/chart" uri="{CE6537A1-D6FC-4f65-9D91-7224C49458BB}">
                  <c15:layout>
                    <c:manualLayout>
                      <c:w val="0.31210315822879475"/>
                      <c:h val="0.16866304452639633"/>
                    </c:manualLayout>
                  </c15:layout>
                  <c15:dlblFieldTable/>
                  <c15:showDataLabelsRange val="0"/>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rgbClr val="FFFF00"/>
                    </a:solidFill>
                    <a:latin typeface="+mn-lt"/>
                    <a:ea typeface="+mn-ea"/>
                    <a:cs typeface="+mn-cs"/>
                  </a:defRPr>
                </a:pPr>
                <a:endParaRPr lang="es-CO"/>
              </a:p>
            </c:txPr>
            <c:showCatName val="1"/>
            <c:showPercent val="1"/>
            <c:showLeaderLines val="1"/>
            <c:leaderLines>
              <c:spPr>
                <a:ln w="9525">
                  <a:solidFill>
                    <a:schemeClr val="lt1">
                      <a:lumMod val="95000"/>
                      <a:alpha val="54000"/>
                    </a:schemeClr>
                  </a:solidFill>
                </a:ln>
                <a:effectLst/>
              </c:spPr>
            </c:leaderLines>
            <c:extLst xmlns:c16r2="http://schemas.microsoft.com/office/drawing/2015/06/chart">
              <c:ext xmlns:c15="http://schemas.microsoft.com/office/drawing/2012/chart" uri="{CE6537A1-D6FC-4f65-9D91-7224C49458BB}"/>
            </c:extLst>
          </c:dLbls>
          <c:cat>
            <c:strRef>
              <c:f>Resumen!$AG$5:$AG$10</c:f>
              <c:strCache>
                <c:ptCount val="6"/>
                <c:pt idx="0">
                  <c:v>Estratégico</c:v>
                </c:pt>
                <c:pt idx="1">
                  <c:v>Operativo</c:v>
                </c:pt>
                <c:pt idx="2">
                  <c:v>Financiero</c:v>
                </c:pt>
                <c:pt idx="3">
                  <c:v>Cumplimiento</c:v>
                </c:pt>
                <c:pt idx="4">
                  <c:v>Tecnológico</c:v>
                </c:pt>
                <c:pt idx="5">
                  <c:v>Confianza e imagen</c:v>
                </c:pt>
              </c:strCache>
            </c:strRef>
          </c:cat>
          <c:val>
            <c:numRef>
              <c:f>Resumen!$AY$5:$AY$10</c:f>
              <c:numCache>
                <c:formatCode>General</c:formatCode>
                <c:ptCount val="6"/>
                <c:pt idx="0">
                  <c:v>10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C-5494-4BD8-86E9-2905EA2D3072}"/>
            </c:ext>
          </c:extLst>
        </c:ser>
        <c:dLbls/>
        <c:firstSliceAng val="0"/>
      </c:pieChart>
      <c:spPr>
        <a:noFill/>
        <a:ln>
          <a:noFill/>
        </a:ln>
        <a:effectLst/>
      </c:spPr>
    </c:plotArea>
    <c:plotVisOnly val="1"/>
    <c:dispBlanksAs val="zero"/>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1.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image" Target="../media/image1.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image" Target="../media/image1.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1</xdr:col>
      <xdr:colOff>99332</xdr:colOff>
      <xdr:row>0</xdr:row>
      <xdr:rowOff>131988</xdr:rowOff>
    </xdr:from>
    <xdr:to>
      <xdr:col>2</xdr:col>
      <xdr:colOff>444953</xdr:colOff>
      <xdr:row>4</xdr:row>
      <xdr:rowOff>434191</xdr:rowOff>
    </xdr:to>
    <xdr:pic>
      <xdr:nvPicPr>
        <xdr:cNvPr id="3" name="9 Imagen">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12296" y="131988"/>
          <a:ext cx="1543050" cy="14179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20</xdr:col>
      <xdr:colOff>431518</xdr:colOff>
      <xdr:row>0</xdr:row>
      <xdr:rowOff>196417</xdr:rowOff>
    </xdr:from>
    <xdr:to>
      <xdr:col>20</xdr:col>
      <xdr:colOff>834768</xdr:colOff>
      <xdr:row>2</xdr:row>
      <xdr:rowOff>107099</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1330839" y="196417"/>
          <a:ext cx="403250" cy="454968"/>
        </a:xfrm>
        <a:prstGeom prst="rect">
          <a:avLst/>
        </a:prstGeom>
        <a:noFill/>
        <a:ln>
          <a:noFill/>
        </a:ln>
      </xdr:spPr>
    </xdr:pic>
    <xdr:clientData/>
  </xdr:twoCellAnchor>
  <xdr:twoCellAnchor editAs="oneCell">
    <xdr:from>
      <xdr:col>20</xdr:col>
      <xdr:colOff>1530225</xdr:colOff>
      <xdr:row>0</xdr:row>
      <xdr:rowOff>146129</xdr:rowOff>
    </xdr:from>
    <xdr:to>
      <xdr:col>21</xdr:col>
      <xdr:colOff>1142096</xdr:colOff>
      <xdr:row>2</xdr:row>
      <xdr:rowOff>203932</xdr:rowOff>
    </xdr:to>
    <xdr:pic>
      <xdr:nvPicPr>
        <xdr:cNvPr id="5" name="Imagen 4"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2429546" y="146129"/>
          <a:ext cx="1190299" cy="602089"/>
        </a:xfrm>
        <a:prstGeom prst="rect">
          <a:avLst/>
        </a:prstGeom>
        <a:noFill/>
        <a:ln>
          <a:noFill/>
        </a:ln>
      </xdr:spPr>
    </xdr:pic>
    <xdr:clientData/>
  </xdr:twoCellAnchor>
  <xdr:twoCellAnchor editAs="oneCell">
    <xdr:from>
      <xdr:col>20</xdr:col>
      <xdr:colOff>977017</xdr:colOff>
      <xdr:row>0</xdr:row>
      <xdr:rowOff>201740</xdr:rowOff>
    </xdr:from>
    <xdr:to>
      <xdr:col>20</xdr:col>
      <xdr:colOff>1442950</xdr:colOff>
      <xdr:row>2</xdr:row>
      <xdr:rowOff>100028</xdr:rowOff>
    </xdr:to>
    <xdr:pic>
      <xdr:nvPicPr>
        <xdr:cNvPr id="6"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1876338" y="201740"/>
          <a:ext cx="465933" cy="442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111607</xdr:colOff>
      <xdr:row>0</xdr:row>
      <xdr:rowOff>215515</xdr:rowOff>
    </xdr:from>
    <xdr:to>
      <xdr:col>2</xdr:col>
      <xdr:colOff>11508</xdr:colOff>
      <xdr:row>4</xdr:row>
      <xdr:rowOff>270501</xdr:rowOff>
    </xdr:to>
    <xdr:pic>
      <xdr:nvPicPr>
        <xdr:cNvPr id="3" name="9 Imagen">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23334" y="215515"/>
          <a:ext cx="1558737" cy="137735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20</xdr:col>
      <xdr:colOff>59651</xdr:colOff>
      <xdr:row>0</xdr:row>
      <xdr:rowOff>179624</xdr:rowOff>
    </xdr:from>
    <xdr:to>
      <xdr:col>20</xdr:col>
      <xdr:colOff>462624</xdr:colOff>
      <xdr:row>2</xdr:row>
      <xdr:rowOff>81605</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126469" y="179624"/>
          <a:ext cx="402973" cy="421526"/>
        </a:xfrm>
        <a:prstGeom prst="rect">
          <a:avLst/>
        </a:prstGeom>
        <a:noFill/>
        <a:ln>
          <a:noFill/>
        </a:ln>
      </xdr:spPr>
    </xdr:pic>
    <xdr:clientData/>
  </xdr:twoCellAnchor>
  <xdr:twoCellAnchor editAs="oneCell">
    <xdr:from>
      <xdr:col>20</xdr:col>
      <xdr:colOff>1310127</xdr:colOff>
      <xdr:row>0</xdr:row>
      <xdr:rowOff>123151</xdr:rowOff>
    </xdr:from>
    <xdr:to>
      <xdr:col>21</xdr:col>
      <xdr:colOff>1040950</xdr:colOff>
      <xdr:row>2</xdr:row>
      <xdr:rowOff>172253</xdr:rowOff>
    </xdr:to>
    <xdr:pic>
      <xdr:nvPicPr>
        <xdr:cNvPr id="5" name="Imagen 4"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376945" y="123151"/>
          <a:ext cx="1202870" cy="568647"/>
        </a:xfrm>
        <a:prstGeom prst="rect">
          <a:avLst/>
        </a:prstGeom>
        <a:noFill/>
        <a:ln>
          <a:noFill/>
        </a:ln>
      </xdr:spPr>
    </xdr:pic>
    <xdr:clientData/>
  </xdr:twoCellAnchor>
  <xdr:twoCellAnchor editAs="oneCell">
    <xdr:from>
      <xdr:col>20</xdr:col>
      <xdr:colOff>730941</xdr:colOff>
      <xdr:row>0</xdr:row>
      <xdr:rowOff>188659</xdr:rowOff>
    </xdr:from>
    <xdr:to>
      <xdr:col>20</xdr:col>
      <xdr:colOff>1196874</xdr:colOff>
      <xdr:row>2</xdr:row>
      <xdr:rowOff>78246</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5797759" y="188659"/>
          <a:ext cx="465933" cy="4091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17639</xdr:colOff>
      <xdr:row>0</xdr:row>
      <xdr:rowOff>70556</xdr:rowOff>
    </xdr:from>
    <xdr:to>
      <xdr:col>2</xdr:col>
      <xdr:colOff>118441</xdr:colOff>
      <xdr:row>4</xdr:row>
      <xdr:rowOff>71570</xdr:rowOff>
    </xdr:to>
    <xdr:pic>
      <xdr:nvPicPr>
        <xdr:cNvPr id="4" name="9 Imagen">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35139" y="70556"/>
          <a:ext cx="1547191" cy="13985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1064558</xdr:colOff>
      <xdr:row>0</xdr:row>
      <xdr:rowOff>203167</xdr:rowOff>
    </xdr:from>
    <xdr:to>
      <xdr:col>20</xdr:col>
      <xdr:colOff>129507</xdr:colOff>
      <xdr:row>2</xdr:row>
      <xdr:rowOff>106054</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1844617" y="203167"/>
          <a:ext cx="409654" cy="440769"/>
        </a:xfrm>
        <a:prstGeom prst="rect">
          <a:avLst/>
        </a:prstGeom>
        <a:noFill/>
        <a:ln>
          <a:noFill/>
        </a:ln>
      </xdr:spPr>
    </xdr:pic>
    <xdr:clientData/>
  </xdr:twoCellAnchor>
  <xdr:twoCellAnchor editAs="oneCell">
    <xdr:from>
      <xdr:col>20</xdr:col>
      <xdr:colOff>932183</xdr:colOff>
      <xdr:row>0</xdr:row>
      <xdr:rowOff>100852</xdr:rowOff>
    </xdr:from>
    <xdr:to>
      <xdr:col>21</xdr:col>
      <xdr:colOff>1023469</xdr:colOff>
      <xdr:row>2</xdr:row>
      <xdr:rowOff>150860</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609212" y="100852"/>
          <a:ext cx="1200670" cy="587890"/>
        </a:xfrm>
        <a:prstGeom prst="rect">
          <a:avLst/>
        </a:prstGeom>
        <a:noFill/>
        <a:ln>
          <a:noFill/>
        </a:ln>
      </xdr:spPr>
    </xdr:pic>
    <xdr:clientData/>
  </xdr:twoCellAnchor>
  <xdr:twoCellAnchor editAs="oneCell">
    <xdr:from>
      <xdr:col>20</xdr:col>
      <xdr:colOff>294931</xdr:colOff>
      <xdr:row>0</xdr:row>
      <xdr:rowOff>183678</xdr:rowOff>
    </xdr:from>
    <xdr:to>
      <xdr:col>20</xdr:col>
      <xdr:colOff>760864</xdr:colOff>
      <xdr:row>2</xdr:row>
      <xdr:rowOff>74171</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2419696" y="183678"/>
          <a:ext cx="465933" cy="428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96213</xdr:colOff>
      <xdr:row>0</xdr:row>
      <xdr:rowOff>105833</xdr:rowOff>
    </xdr:from>
    <xdr:to>
      <xdr:col>2</xdr:col>
      <xdr:colOff>72489</xdr:colOff>
      <xdr:row>4</xdr:row>
      <xdr:rowOff>371431</xdr:rowOff>
    </xdr:to>
    <xdr:pic>
      <xdr:nvPicPr>
        <xdr:cNvPr id="4" name="9 Imagen">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13713" y="105833"/>
          <a:ext cx="1555530" cy="13901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1085178</xdr:colOff>
      <xdr:row>0</xdr:row>
      <xdr:rowOff>194526</xdr:rowOff>
    </xdr:from>
    <xdr:to>
      <xdr:col>20</xdr:col>
      <xdr:colOff>167239</xdr:colOff>
      <xdr:row>2</xdr:row>
      <xdr:rowOff>78170</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4264314" y="194526"/>
          <a:ext cx="394533" cy="403189"/>
        </a:xfrm>
        <a:prstGeom prst="rect">
          <a:avLst/>
        </a:prstGeom>
        <a:noFill/>
        <a:ln>
          <a:noFill/>
        </a:ln>
      </xdr:spPr>
    </xdr:pic>
    <xdr:clientData/>
  </xdr:twoCellAnchor>
  <xdr:twoCellAnchor editAs="oneCell">
    <xdr:from>
      <xdr:col>20</xdr:col>
      <xdr:colOff>983816</xdr:colOff>
      <xdr:row>0</xdr:row>
      <xdr:rowOff>120735</xdr:rowOff>
    </xdr:from>
    <xdr:to>
      <xdr:col>21</xdr:col>
      <xdr:colOff>876907</xdr:colOff>
      <xdr:row>2</xdr:row>
      <xdr:rowOff>151500</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5271316" y="120735"/>
          <a:ext cx="1191955" cy="550310"/>
        </a:xfrm>
        <a:prstGeom prst="rect">
          <a:avLst/>
        </a:prstGeom>
        <a:noFill/>
        <a:ln>
          <a:noFill/>
        </a:ln>
      </xdr:spPr>
    </xdr:pic>
    <xdr:clientData/>
  </xdr:twoCellAnchor>
  <xdr:twoCellAnchor editAs="oneCell">
    <xdr:from>
      <xdr:col>20</xdr:col>
      <xdr:colOff>467591</xdr:colOff>
      <xdr:row>0</xdr:row>
      <xdr:rowOff>151607</xdr:rowOff>
    </xdr:from>
    <xdr:to>
      <xdr:col>20</xdr:col>
      <xdr:colOff>922518</xdr:colOff>
      <xdr:row>2</xdr:row>
      <xdr:rowOff>34637</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4755091" y="151607"/>
          <a:ext cx="454927" cy="402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0</xdr:row>
      <xdr:rowOff>71689</xdr:rowOff>
    </xdr:from>
    <xdr:to>
      <xdr:col>1</xdr:col>
      <xdr:colOff>1745205</xdr:colOff>
      <xdr:row>3</xdr:row>
      <xdr:rowOff>636644</xdr:rowOff>
    </xdr:to>
    <xdr:pic>
      <xdr:nvPicPr>
        <xdr:cNvPr id="4" name="9 Imagen">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02227" y="71689"/>
          <a:ext cx="1567076" cy="13690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20</xdr:col>
      <xdr:colOff>278920</xdr:colOff>
      <xdr:row>0</xdr:row>
      <xdr:rowOff>160382</xdr:rowOff>
    </xdr:from>
    <xdr:to>
      <xdr:col>20</xdr:col>
      <xdr:colOff>673453</xdr:colOff>
      <xdr:row>2</xdr:row>
      <xdr:rowOff>44026</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6159693" y="160382"/>
          <a:ext cx="394533" cy="403189"/>
        </a:xfrm>
        <a:prstGeom prst="rect">
          <a:avLst/>
        </a:prstGeom>
        <a:noFill/>
        <a:ln>
          <a:noFill/>
        </a:ln>
      </xdr:spPr>
    </xdr:pic>
    <xdr:clientData/>
  </xdr:twoCellAnchor>
  <xdr:twoCellAnchor editAs="oneCell">
    <xdr:from>
      <xdr:col>20</xdr:col>
      <xdr:colOff>1493739</xdr:colOff>
      <xdr:row>0</xdr:row>
      <xdr:rowOff>69273</xdr:rowOff>
    </xdr:from>
    <xdr:to>
      <xdr:col>21</xdr:col>
      <xdr:colOff>919241</xdr:colOff>
      <xdr:row>2</xdr:row>
      <xdr:rowOff>100038</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7374512" y="69273"/>
          <a:ext cx="1191955" cy="550310"/>
        </a:xfrm>
        <a:prstGeom prst="rect">
          <a:avLst/>
        </a:prstGeom>
        <a:noFill/>
        <a:ln>
          <a:noFill/>
        </a:ln>
      </xdr:spPr>
    </xdr:pic>
    <xdr:clientData/>
  </xdr:twoCellAnchor>
  <xdr:twoCellAnchor editAs="oneCell">
    <xdr:from>
      <xdr:col>20</xdr:col>
      <xdr:colOff>845281</xdr:colOff>
      <xdr:row>0</xdr:row>
      <xdr:rowOff>152099</xdr:rowOff>
    </xdr:from>
    <xdr:to>
      <xdr:col>20</xdr:col>
      <xdr:colOff>1311214</xdr:colOff>
      <xdr:row>2</xdr:row>
      <xdr:rowOff>23349</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6726054" y="152099"/>
          <a:ext cx="465933" cy="3907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44510</xdr:colOff>
      <xdr:row>0</xdr:row>
      <xdr:rowOff>91008</xdr:rowOff>
    </xdr:from>
    <xdr:to>
      <xdr:col>3</xdr:col>
      <xdr:colOff>727897</xdr:colOff>
      <xdr:row>0</xdr:row>
      <xdr:rowOff>1453527</xdr:rowOff>
    </xdr:to>
    <xdr:pic>
      <xdr:nvPicPr>
        <xdr:cNvPr id="4" name="9 Imagen">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3804" y="91008"/>
          <a:ext cx="1579858"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48986</xdr:colOff>
      <xdr:row>11</xdr:row>
      <xdr:rowOff>393802</xdr:rowOff>
    </xdr:from>
    <xdr:to>
      <xdr:col>32</xdr:col>
      <xdr:colOff>666750</xdr:colOff>
      <xdr:row>25</xdr:row>
      <xdr:rowOff>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82826</xdr:rowOff>
    </xdr:from>
    <xdr:to>
      <xdr:col>1</xdr:col>
      <xdr:colOff>1192574</xdr:colOff>
      <xdr:row>3</xdr:row>
      <xdr:rowOff>50316</xdr:rowOff>
    </xdr:to>
    <xdr:pic>
      <xdr:nvPicPr>
        <xdr:cNvPr id="4" name="9 Imagen">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0" y="82826"/>
          <a:ext cx="1573574"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202596</xdr:colOff>
      <xdr:row>0</xdr:row>
      <xdr:rowOff>285751</xdr:rowOff>
    </xdr:from>
    <xdr:to>
      <xdr:col>3</xdr:col>
      <xdr:colOff>848097</xdr:colOff>
      <xdr:row>1</xdr:row>
      <xdr:rowOff>438746</xdr:rowOff>
    </xdr:to>
    <xdr:pic>
      <xdr:nvPicPr>
        <xdr:cNvPr id="3" name="9 Imagen">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02596" y="285751"/>
          <a:ext cx="1584394" cy="137763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xdr:col>
      <xdr:colOff>381003</xdr:colOff>
      <xdr:row>6</xdr:row>
      <xdr:rowOff>639536</xdr:rowOff>
    </xdr:from>
    <xdr:to>
      <xdr:col>24</xdr:col>
      <xdr:colOff>623210</xdr:colOff>
      <xdr:row>9</xdr:row>
      <xdr:rowOff>234043</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6898824" y="5810250"/>
          <a:ext cx="6610350" cy="207100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35</xdr:col>
      <xdr:colOff>219075</xdr:colOff>
      <xdr:row>1</xdr:row>
      <xdr:rowOff>228600</xdr:rowOff>
    </xdr:from>
    <xdr:to>
      <xdr:col>44</xdr:col>
      <xdr:colOff>704692</xdr:colOff>
      <xdr:row>11</xdr:row>
      <xdr:rowOff>247650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3518475" y="533400"/>
          <a:ext cx="7343617" cy="3752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drawing" Target="../drawings/drawing1.xml"/><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88.bin"/><Relationship Id="rId13" Type="http://schemas.openxmlformats.org/officeDocument/2006/relationships/printerSettings" Target="../printerSettings/printerSettings193.bin"/><Relationship Id="rId18" Type="http://schemas.openxmlformats.org/officeDocument/2006/relationships/printerSettings" Target="../printerSettings/printerSettings198.bin"/><Relationship Id="rId3" Type="http://schemas.openxmlformats.org/officeDocument/2006/relationships/printerSettings" Target="../printerSettings/printerSettings183.bin"/><Relationship Id="rId7" Type="http://schemas.openxmlformats.org/officeDocument/2006/relationships/printerSettings" Target="../printerSettings/printerSettings187.bin"/><Relationship Id="rId12" Type="http://schemas.openxmlformats.org/officeDocument/2006/relationships/printerSettings" Target="../printerSettings/printerSettings192.bin"/><Relationship Id="rId17" Type="http://schemas.openxmlformats.org/officeDocument/2006/relationships/printerSettings" Target="../printerSettings/printerSettings197.bin"/><Relationship Id="rId2" Type="http://schemas.openxmlformats.org/officeDocument/2006/relationships/printerSettings" Target="../printerSettings/printerSettings182.bin"/><Relationship Id="rId16" Type="http://schemas.openxmlformats.org/officeDocument/2006/relationships/printerSettings" Target="../printerSettings/printerSettings196.bin"/><Relationship Id="rId20" Type="http://schemas.openxmlformats.org/officeDocument/2006/relationships/printerSettings" Target="../printerSettings/printerSettings200.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11" Type="http://schemas.openxmlformats.org/officeDocument/2006/relationships/printerSettings" Target="../printerSettings/printerSettings191.bin"/><Relationship Id="rId5" Type="http://schemas.openxmlformats.org/officeDocument/2006/relationships/printerSettings" Target="../printerSettings/printerSettings185.bin"/><Relationship Id="rId15" Type="http://schemas.openxmlformats.org/officeDocument/2006/relationships/printerSettings" Target="../printerSettings/printerSettings195.bin"/><Relationship Id="rId10" Type="http://schemas.openxmlformats.org/officeDocument/2006/relationships/printerSettings" Target="../printerSettings/printerSettings190.bin"/><Relationship Id="rId19" Type="http://schemas.openxmlformats.org/officeDocument/2006/relationships/printerSettings" Target="../printerSettings/printerSettings199.bin"/><Relationship Id="rId4" Type="http://schemas.openxmlformats.org/officeDocument/2006/relationships/printerSettings" Target="../printerSettings/printerSettings184.bin"/><Relationship Id="rId9" Type="http://schemas.openxmlformats.org/officeDocument/2006/relationships/printerSettings" Target="../printerSettings/printerSettings189.bin"/><Relationship Id="rId14" Type="http://schemas.openxmlformats.org/officeDocument/2006/relationships/printerSettings" Target="../printerSettings/printerSettings194.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208.bin"/><Relationship Id="rId13" Type="http://schemas.openxmlformats.org/officeDocument/2006/relationships/printerSettings" Target="../printerSettings/printerSettings213.bin"/><Relationship Id="rId18" Type="http://schemas.openxmlformats.org/officeDocument/2006/relationships/printerSettings" Target="../printerSettings/printerSettings218.bin"/><Relationship Id="rId3" Type="http://schemas.openxmlformats.org/officeDocument/2006/relationships/printerSettings" Target="../printerSettings/printerSettings203.bin"/><Relationship Id="rId7" Type="http://schemas.openxmlformats.org/officeDocument/2006/relationships/printerSettings" Target="../printerSettings/printerSettings207.bin"/><Relationship Id="rId12" Type="http://schemas.openxmlformats.org/officeDocument/2006/relationships/printerSettings" Target="../printerSettings/printerSettings212.bin"/><Relationship Id="rId17" Type="http://schemas.openxmlformats.org/officeDocument/2006/relationships/printerSettings" Target="../printerSettings/printerSettings217.bin"/><Relationship Id="rId2" Type="http://schemas.openxmlformats.org/officeDocument/2006/relationships/printerSettings" Target="../printerSettings/printerSettings202.bin"/><Relationship Id="rId16" Type="http://schemas.openxmlformats.org/officeDocument/2006/relationships/printerSettings" Target="../printerSettings/printerSettings216.bin"/><Relationship Id="rId20" Type="http://schemas.openxmlformats.org/officeDocument/2006/relationships/printerSettings" Target="../printerSettings/printerSettings220.bin"/><Relationship Id="rId1" Type="http://schemas.openxmlformats.org/officeDocument/2006/relationships/printerSettings" Target="../printerSettings/printerSettings201.bin"/><Relationship Id="rId6" Type="http://schemas.openxmlformats.org/officeDocument/2006/relationships/printerSettings" Target="../printerSettings/printerSettings206.bin"/><Relationship Id="rId11" Type="http://schemas.openxmlformats.org/officeDocument/2006/relationships/printerSettings" Target="../printerSettings/printerSettings211.bin"/><Relationship Id="rId5" Type="http://schemas.openxmlformats.org/officeDocument/2006/relationships/printerSettings" Target="../printerSettings/printerSettings205.bin"/><Relationship Id="rId15" Type="http://schemas.openxmlformats.org/officeDocument/2006/relationships/printerSettings" Target="../printerSettings/printerSettings215.bin"/><Relationship Id="rId10" Type="http://schemas.openxmlformats.org/officeDocument/2006/relationships/printerSettings" Target="../printerSettings/printerSettings210.bin"/><Relationship Id="rId19" Type="http://schemas.openxmlformats.org/officeDocument/2006/relationships/printerSettings" Target="../printerSettings/printerSettings219.bin"/><Relationship Id="rId4" Type="http://schemas.openxmlformats.org/officeDocument/2006/relationships/printerSettings" Target="../printerSettings/printerSettings204.bin"/><Relationship Id="rId9" Type="http://schemas.openxmlformats.org/officeDocument/2006/relationships/printerSettings" Target="../printerSettings/printerSettings209.bin"/><Relationship Id="rId14" Type="http://schemas.openxmlformats.org/officeDocument/2006/relationships/printerSettings" Target="../printerSettings/printerSettings2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8.bin"/><Relationship Id="rId13" Type="http://schemas.openxmlformats.org/officeDocument/2006/relationships/printerSettings" Target="../printerSettings/printerSettings33.bin"/><Relationship Id="rId18" Type="http://schemas.openxmlformats.org/officeDocument/2006/relationships/printerSettings" Target="../printerSettings/printerSettings38.bin"/><Relationship Id="rId3" Type="http://schemas.openxmlformats.org/officeDocument/2006/relationships/printerSettings" Target="../printerSettings/printerSettings23.bin"/><Relationship Id="rId21" Type="http://schemas.openxmlformats.org/officeDocument/2006/relationships/drawing" Target="../drawings/drawing2.xml"/><Relationship Id="rId7" Type="http://schemas.openxmlformats.org/officeDocument/2006/relationships/printerSettings" Target="../printerSettings/printerSettings27.bin"/><Relationship Id="rId12" Type="http://schemas.openxmlformats.org/officeDocument/2006/relationships/printerSettings" Target="../printerSettings/printerSettings32.bin"/><Relationship Id="rId17" Type="http://schemas.openxmlformats.org/officeDocument/2006/relationships/printerSettings" Target="../printerSettings/printerSettings37.bin"/><Relationship Id="rId2" Type="http://schemas.openxmlformats.org/officeDocument/2006/relationships/printerSettings" Target="../printerSettings/printerSettings22.bin"/><Relationship Id="rId16" Type="http://schemas.openxmlformats.org/officeDocument/2006/relationships/printerSettings" Target="../printerSettings/printerSettings36.bin"/><Relationship Id="rId20" Type="http://schemas.openxmlformats.org/officeDocument/2006/relationships/printerSettings" Target="../printerSettings/printerSettings40.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11" Type="http://schemas.openxmlformats.org/officeDocument/2006/relationships/printerSettings" Target="../printerSettings/printerSettings31.bin"/><Relationship Id="rId5" Type="http://schemas.openxmlformats.org/officeDocument/2006/relationships/printerSettings" Target="../printerSettings/printerSettings25.bin"/><Relationship Id="rId15" Type="http://schemas.openxmlformats.org/officeDocument/2006/relationships/printerSettings" Target="../printerSettings/printerSettings35.bin"/><Relationship Id="rId10" Type="http://schemas.openxmlformats.org/officeDocument/2006/relationships/printerSettings" Target="../printerSettings/printerSettings30.bin"/><Relationship Id="rId19" Type="http://schemas.openxmlformats.org/officeDocument/2006/relationships/printerSettings" Target="../printerSettings/printerSettings39.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 Id="rId14"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21" Type="http://schemas.openxmlformats.org/officeDocument/2006/relationships/drawing" Target="../drawings/drawing3.xml"/><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printerSettings" Target="../printerSettings/printerSettings60.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printerSettings" Target="../printerSettings/printerSettings59.bin"/><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8.bin"/><Relationship Id="rId13" Type="http://schemas.openxmlformats.org/officeDocument/2006/relationships/printerSettings" Target="../printerSettings/printerSettings73.bin"/><Relationship Id="rId18" Type="http://schemas.openxmlformats.org/officeDocument/2006/relationships/printerSettings" Target="../printerSettings/printerSettings78.bin"/><Relationship Id="rId3" Type="http://schemas.openxmlformats.org/officeDocument/2006/relationships/printerSettings" Target="../printerSettings/printerSettings63.bin"/><Relationship Id="rId21" Type="http://schemas.openxmlformats.org/officeDocument/2006/relationships/drawing" Target="../drawings/drawing4.xml"/><Relationship Id="rId7" Type="http://schemas.openxmlformats.org/officeDocument/2006/relationships/printerSettings" Target="../printerSettings/printerSettings67.bin"/><Relationship Id="rId12" Type="http://schemas.openxmlformats.org/officeDocument/2006/relationships/printerSettings" Target="../printerSettings/printerSettings72.bin"/><Relationship Id="rId17" Type="http://schemas.openxmlformats.org/officeDocument/2006/relationships/printerSettings" Target="../printerSettings/printerSettings77.bin"/><Relationship Id="rId2" Type="http://schemas.openxmlformats.org/officeDocument/2006/relationships/printerSettings" Target="../printerSettings/printerSettings62.bin"/><Relationship Id="rId16" Type="http://schemas.openxmlformats.org/officeDocument/2006/relationships/printerSettings" Target="../printerSettings/printerSettings76.bin"/><Relationship Id="rId20" Type="http://schemas.openxmlformats.org/officeDocument/2006/relationships/printerSettings" Target="../printerSettings/printerSettings80.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11" Type="http://schemas.openxmlformats.org/officeDocument/2006/relationships/printerSettings" Target="../printerSettings/printerSettings71.bin"/><Relationship Id="rId5" Type="http://schemas.openxmlformats.org/officeDocument/2006/relationships/printerSettings" Target="../printerSettings/printerSettings65.bin"/><Relationship Id="rId15" Type="http://schemas.openxmlformats.org/officeDocument/2006/relationships/printerSettings" Target="../printerSettings/printerSettings75.bin"/><Relationship Id="rId10" Type="http://schemas.openxmlformats.org/officeDocument/2006/relationships/printerSettings" Target="../printerSettings/printerSettings70.bin"/><Relationship Id="rId19" Type="http://schemas.openxmlformats.org/officeDocument/2006/relationships/printerSettings" Target="../printerSettings/printerSettings79.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 Id="rId14" Type="http://schemas.openxmlformats.org/officeDocument/2006/relationships/printerSettings" Target="../printerSettings/printerSettings7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88.bin"/><Relationship Id="rId13" Type="http://schemas.openxmlformats.org/officeDocument/2006/relationships/printerSettings" Target="../printerSettings/printerSettings93.bin"/><Relationship Id="rId18" Type="http://schemas.openxmlformats.org/officeDocument/2006/relationships/printerSettings" Target="../printerSettings/printerSettings98.bin"/><Relationship Id="rId3" Type="http://schemas.openxmlformats.org/officeDocument/2006/relationships/printerSettings" Target="../printerSettings/printerSettings83.bin"/><Relationship Id="rId21" Type="http://schemas.openxmlformats.org/officeDocument/2006/relationships/drawing" Target="../drawings/drawing5.xml"/><Relationship Id="rId7" Type="http://schemas.openxmlformats.org/officeDocument/2006/relationships/printerSettings" Target="../printerSettings/printerSettings87.bin"/><Relationship Id="rId12" Type="http://schemas.openxmlformats.org/officeDocument/2006/relationships/printerSettings" Target="../printerSettings/printerSettings92.bin"/><Relationship Id="rId17" Type="http://schemas.openxmlformats.org/officeDocument/2006/relationships/printerSettings" Target="../printerSettings/printerSettings97.bin"/><Relationship Id="rId2" Type="http://schemas.openxmlformats.org/officeDocument/2006/relationships/printerSettings" Target="../printerSettings/printerSettings82.bin"/><Relationship Id="rId16" Type="http://schemas.openxmlformats.org/officeDocument/2006/relationships/printerSettings" Target="../printerSettings/printerSettings96.bin"/><Relationship Id="rId20" Type="http://schemas.openxmlformats.org/officeDocument/2006/relationships/printerSettings" Target="../printerSettings/printerSettings100.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11" Type="http://schemas.openxmlformats.org/officeDocument/2006/relationships/printerSettings" Target="../printerSettings/printerSettings91.bin"/><Relationship Id="rId5" Type="http://schemas.openxmlformats.org/officeDocument/2006/relationships/printerSettings" Target="../printerSettings/printerSettings85.bin"/><Relationship Id="rId15" Type="http://schemas.openxmlformats.org/officeDocument/2006/relationships/printerSettings" Target="../printerSettings/printerSettings95.bin"/><Relationship Id="rId10" Type="http://schemas.openxmlformats.org/officeDocument/2006/relationships/printerSettings" Target="../printerSettings/printerSettings90.bin"/><Relationship Id="rId19" Type="http://schemas.openxmlformats.org/officeDocument/2006/relationships/printerSettings" Target="../printerSettings/printerSettings99.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 Id="rId14" Type="http://schemas.openxmlformats.org/officeDocument/2006/relationships/printerSettings" Target="../printerSettings/printerSettings9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08.bin"/><Relationship Id="rId13" Type="http://schemas.openxmlformats.org/officeDocument/2006/relationships/printerSettings" Target="../printerSettings/printerSettings113.bin"/><Relationship Id="rId18" Type="http://schemas.openxmlformats.org/officeDocument/2006/relationships/printerSettings" Target="../printerSettings/printerSettings118.bin"/><Relationship Id="rId3" Type="http://schemas.openxmlformats.org/officeDocument/2006/relationships/printerSettings" Target="../printerSettings/printerSettings103.bin"/><Relationship Id="rId21" Type="http://schemas.openxmlformats.org/officeDocument/2006/relationships/drawing" Target="../drawings/drawing6.xml"/><Relationship Id="rId7" Type="http://schemas.openxmlformats.org/officeDocument/2006/relationships/printerSettings" Target="../printerSettings/printerSettings107.bin"/><Relationship Id="rId12" Type="http://schemas.openxmlformats.org/officeDocument/2006/relationships/printerSettings" Target="../printerSettings/printerSettings112.bin"/><Relationship Id="rId17" Type="http://schemas.openxmlformats.org/officeDocument/2006/relationships/printerSettings" Target="../printerSettings/printerSettings117.bin"/><Relationship Id="rId2" Type="http://schemas.openxmlformats.org/officeDocument/2006/relationships/printerSettings" Target="../printerSettings/printerSettings102.bin"/><Relationship Id="rId16" Type="http://schemas.openxmlformats.org/officeDocument/2006/relationships/printerSettings" Target="../printerSettings/printerSettings116.bin"/><Relationship Id="rId20" Type="http://schemas.openxmlformats.org/officeDocument/2006/relationships/printerSettings" Target="../printerSettings/printerSettings120.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11" Type="http://schemas.openxmlformats.org/officeDocument/2006/relationships/printerSettings" Target="../printerSettings/printerSettings111.bin"/><Relationship Id="rId5" Type="http://schemas.openxmlformats.org/officeDocument/2006/relationships/printerSettings" Target="../printerSettings/printerSettings105.bin"/><Relationship Id="rId15" Type="http://schemas.openxmlformats.org/officeDocument/2006/relationships/printerSettings" Target="../printerSettings/printerSettings115.bin"/><Relationship Id="rId10" Type="http://schemas.openxmlformats.org/officeDocument/2006/relationships/printerSettings" Target="../printerSettings/printerSettings110.bin"/><Relationship Id="rId19" Type="http://schemas.openxmlformats.org/officeDocument/2006/relationships/printerSettings" Target="../printerSettings/printerSettings119.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 Id="rId14" Type="http://schemas.openxmlformats.org/officeDocument/2006/relationships/printerSettings" Target="../printerSettings/printerSettings11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28.bin"/><Relationship Id="rId13" Type="http://schemas.openxmlformats.org/officeDocument/2006/relationships/printerSettings" Target="../printerSettings/printerSettings133.bin"/><Relationship Id="rId18" Type="http://schemas.openxmlformats.org/officeDocument/2006/relationships/printerSettings" Target="../printerSettings/printerSettings138.bin"/><Relationship Id="rId3" Type="http://schemas.openxmlformats.org/officeDocument/2006/relationships/printerSettings" Target="../printerSettings/printerSettings123.bin"/><Relationship Id="rId21" Type="http://schemas.openxmlformats.org/officeDocument/2006/relationships/drawing" Target="../drawings/drawing7.xml"/><Relationship Id="rId7" Type="http://schemas.openxmlformats.org/officeDocument/2006/relationships/printerSettings" Target="../printerSettings/printerSettings127.bin"/><Relationship Id="rId12" Type="http://schemas.openxmlformats.org/officeDocument/2006/relationships/printerSettings" Target="../printerSettings/printerSettings132.bin"/><Relationship Id="rId17" Type="http://schemas.openxmlformats.org/officeDocument/2006/relationships/printerSettings" Target="../printerSettings/printerSettings137.bin"/><Relationship Id="rId2" Type="http://schemas.openxmlformats.org/officeDocument/2006/relationships/printerSettings" Target="../printerSettings/printerSettings122.bin"/><Relationship Id="rId16" Type="http://schemas.openxmlformats.org/officeDocument/2006/relationships/printerSettings" Target="../printerSettings/printerSettings136.bin"/><Relationship Id="rId20" Type="http://schemas.openxmlformats.org/officeDocument/2006/relationships/printerSettings" Target="../printerSettings/printerSettings140.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11" Type="http://schemas.openxmlformats.org/officeDocument/2006/relationships/printerSettings" Target="../printerSettings/printerSettings131.bin"/><Relationship Id="rId5" Type="http://schemas.openxmlformats.org/officeDocument/2006/relationships/printerSettings" Target="../printerSettings/printerSettings125.bin"/><Relationship Id="rId15" Type="http://schemas.openxmlformats.org/officeDocument/2006/relationships/printerSettings" Target="../printerSettings/printerSettings135.bin"/><Relationship Id="rId10" Type="http://schemas.openxmlformats.org/officeDocument/2006/relationships/printerSettings" Target="../printerSettings/printerSettings130.bin"/><Relationship Id="rId19" Type="http://schemas.openxmlformats.org/officeDocument/2006/relationships/printerSettings" Target="../printerSettings/printerSettings139.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 Id="rId14" Type="http://schemas.openxmlformats.org/officeDocument/2006/relationships/printerSettings" Target="../printerSettings/printerSettings134.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48.bin"/><Relationship Id="rId13" Type="http://schemas.openxmlformats.org/officeDocument/2006/relationships/printerSettings" Target="../printerSettings/printerSettings153.bin"/><Relationship Id="rId18" Type="http://schemas.openxmlformats.org/officeDocument/2006/relationships/printerSettings" Target="../printerSettings/printerSettings158.bin"/><Relationship Id="rId3" Type="http://schemas.openxmlformats.org/officeDocument/2006/relationships/printerSettings" Target="../printerSettings/printerSettings143.bin"/><Relationship Id="rId21" Type="http://schemas.openxmlformats.org/officeDocument/2006/relationships/drawing" Target="../drawings/drawing8.xml"/><Relationship Id="rId7" Type="http://schemas.openxmlformats.org/officeDocument/2006/relationships/printerSettings" Target="../printerSettings/printerSettings147.bin"/><Relationship Id="rId12" Type="http://schemas.openxmlformats.org/officeDocument/2006/relationships/printerSettings" Target="../printerSettings/printerSettings152.bin"/><Relationship Id="rId17" Type="http://schemas.openxmlformats.org/officeDocument/2006/relationships/printerSettings" Target="../printerSettings/printerSettings157.bin"/><Relationship Id="rId2" Type="http://schemas.openxmlformats.org/officeDocument/2006/relationships/printerSettings" Target="../printerSettings/printerSettings142.bin"/><Relationship Id="rId16" Type="http://schemas.openxmlformats.org/officeDocument/2006/relationships/printerSettings" Target="../printerSettings/printerSettings156.bin"/><Relationship Id="rId20" Type="http://schemas.openxmlformats.org/officeDocument/2006/relationships/printerSettings" Target="../printerSettings/printerSettings160.bin"/><Relationship Id="rId1" Type="http://schemas.openxmlformats.org/officeDocument/2006/relationships/printerSettings" Target="../printerSettings/printerSettings141.bin"/><Relationship Id="rId6" Type="http://schemas.openxmlformats.org/officeDocument/2006/relationships/printerSettings" Target="../printerSettings/printerSettings146.bin"/><Relationship Id="rId11" Type="http://schemas.openxmlformats.org/officeDocument/2006/relationships/printerSettings" Target="../printerSettings/printerSettings151.bin"/><Relationship Id="rId5" Type="http://schemas.openxmlformats.org/officeDocument/2006/relationships/printerSettings" Target="../printerSettings/printerSettings145.bin"/><Relationship Id="rId15" Type="http://schemas.openxmlformats.org/officeDocument/2006/relationships/printerSettings" Target="../printerSettings/printerSettings155.bin"/><Relationship Id="rId10" Type="http://schemas.openxmlformats.org/officeDocument/2006/relationships/printerSettings" Target="../printerSettings/printerSettings150.bin"/><Relationship Id="rId19" Type="http://schemas.openxmlformats.org/officeDocument/2006/relationships/printerSettings" Target="../printerSettings/printerSettings159.bin"/><Relationship Id="rId4" Type="http://schemas.openxmlformats.org/officeDocument/2006/relationships/printerSettings" Target="../printerSettings/printerSettings144.bin"/><Relationship Id="rId9" Type="http://schemas.openxmlformats.org/officeDocument/2006/relationships/printerSettings" Target="../printerSettings/printerSettings149.bin"/><Relationship Id="rId14" Type="http://schemas.openxmlformats.org/officeDocument/2006/relationships/printerSettings" Target="../printerSettings/printerSettings154.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68.bin"/><Relationship Id="rId13" Type="http://schemas.openxmlformats.org/officeDocument/2006/relationships/printerSettings" Target="../printerSettings/printerSettings173.bin"/><Relationship Id="rId18" Type="http://schemas.openxmlformats.org/officeDocument/2006/relationships/printerSettings" Target="../printerSettings/printerSettings178.bin"/><Relationship Id="rId3" Type="http://schemas.openxmlformats.org/officeDocument/2006/relationships/printerSettings" Target="../printerSettings/printerSettings163.bin"/><Relationship Id="rId21" Type="http://schemas.openxmlformats.org/officeDocument/2006/relationships/drawing" Target="../drawings/drawing9.xml"/><Relationship Id="rId7" Type="http://schemas.openxmlformats.org/officeDocument/2006/relationships/printerSettings" Target="../printerSettings/printerSettings167.bin"/><Relationship Id="rId12" Type="http://schemas.openxmlformats.org/officeDocument/2006/relationships/printerSettings" Target="../printerSettings/printerSettings172.bin"/><Relationship Id="rId17" Type="http://schemas.openxmlformats.org/officeDocument/2006/relationships/printerSettings" Target="../printerSettings/printerSettings177.bin"/><Relationship Id="rId2" Type="http://schemas.openxmlformats.org/officeDocument/2006/relationships/printerSettings" Target="../printerSettings/printerSettings162.bin"/><Relationship Id="rId16" Type="http://schemas.openxmlformats.org/officeDocument/2006/relationships/printerSettings" Target="../printerSettings/printerSettings176.bin"/><Relationship Id="rId20" Type="http://schemas.openxmlformats.org/officeDocument/2006/relationships/printerSettings" Target="../printerSettings/printerSettings180.bin"/><Relationship Id="rId1" Type="http://schemas.openxmlformats.org/officeDocument/2006/relationships/printerSettings" Target="../printerSettings/printerSettings161.bin"/><Relationship Id="rId6" Type="http://schemas.openxmlformats.org/officeDocument/2006/relationships/printerSettings" Target="../printerSettings/printerSettings166.bin"/><Relationship Id="rId11" Type="http://schemas.openxmlformats.org/officeDocument/2006/relationships/printerSettings" Target="../printerSettings/printerSettings171.bin"/><Relationship Id="rId5" Type="http://schemas.openxmlformats.org/officeDocument/2006/relationships/printerSettings" Target="../printerSettings/printerSettings165.bin"/><Relationship Id="rId15" Type="http://schemas.openxmlformats.org/officeDocument/2006/relationships/printerSettings" Target="../printerSettings/printerSettings175.bin"/><Relationship Id="rId10" Type="http://schemas.openxmlformats.org/officeDocument/2006/relationships/printerSettings" Target="../printerSettings/printerSettings170.bin"/><Relationship Id="rId19" Type="http://schemas.openxmlformats.org/officeDocument/2006/relationships/printerSettings" Target="../printerSettings/printerSettings179.bin"/><Relationship Id="rId4" Type="http://schemas.openxmlformats.org/officeDocument/2006/relationships/printerSettings" Target="../printerSettings/printerSettings164.bin"/><Relationship Id="rId9" Type="http://schemas.openxmlformats.org/officeDocument/2006/relationships/printerSettings" Target="../printerSettings/printerSettings169.bin"/><Relationship Id="rId14" Type="http://schemas.openxmlformats.org/officeDocument/2006/relationships/printerSettings" Target="../printerSettings/printerSettings174.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Z25"/>
  <sheetViews>
    <sheetView showGridLines="0" zoomScale="70" zoomScaleNormal="70" zoomScalePageLayoutView="70" workbookViewId="0">
      <selection activeCell="E9" sqref="E9"/>
    </sheetView>
  </sheetViews>
  <sheetFormatPr baseColWidth="10" defaultColWidth="11.42578125" defaultRowHeight="12"/>
  <cols>
    <col min="1" max="1" width="4.7109375" style="242" customWidth="1"/>
    <col min="2" max="2" width="18" style="242" customWidth="1"/>
    <col min="3" max="3" width="20" style="242" customWidth="1"/>
    <col min="4" max="4" width="21.7109375" style="242" hidden="1" customWidth="1"/>
    <col min="5" max="5" width="27.85546875" style="242" customWidth="1"/>
    <col min="6" max="8" width="6.7109375" style="242" customWidth="1"/>
    <col min="9" max="9" width="6.7109375" style="247" customWidth="1"/>
    <col min="10" max="10" width="25.85546875" style="313" customWidth="1"/>
    <col min="11" max="11" width="6.7109375" style="313" customWidth="1"/>
    <col min="12" max="15" width="6.7109375" style="242" customWidth="1"/>
    <col min="16" max="17" width="6.7109375" style="247" customWidth="1"/>
    <col min="18" max="18" width="30.28515625" style="242" customWidth="1"/>
    <col min="19" max="19" width="6.7109375" style="242" customWidth="1"/>
    <col min="20" max="20" width="19.42578125" style="242" customWidth="1"/>
    <col min="21" max="21" width="23.5703125" style="242" customWidth="1"/>
    <col min="22" max="22" width="17.42578125" style="248" customWidth="1"/>
    <col min="23" max="23" width="12" style="248" hidden="1" customWidth="1"/>
    <col min="24" max="24" width="41.85546875" style="242" hidden="1" customWidth="1"/>
    <col min="25" max="25" width="12" style="248" hidden="1" customWidth="1"/>
    <col min="26" max="26" width="41.85546875" style="242" hidden="1" customWidth="1"/>
    <col min="27" max="30" width="12.7109375" style="242" customWidth="1"/>
    <col min="31" max="16384" width="11.42578125" style="242"/>
  </cols>
  <sheetData>
    <row r="1" spans="1:26" ht="21">
      <c r="B1" s="243" t="s">
        <v>204</v>
      </c>
      <c r="C1" s="243"/>
      <c r="D1" s="243"/>
      <c r="E1" s="243"/>
      <c r="F1" s="243"/>
      <c r="G1" s="243"/>
      <c r="H1" s="243"/>
      <c r="I1" s="243"/>
      <c r="J1" s="243"/>
      <c r="K1" s="243"/>
      <c r="L1" s="243"/>
      <c r="M1" s="243"/>
      <c r="N1" s="243"/>
      <c r="O1" s="243"/>
      <c r="P1" s="243"/>
      <c r="Q1" s="243"/>
      <c r="R1" s="243"/>
      <c r="S1" s="243"/>
      <c r="T1" s="243"/>
      <c r="U1" s="243"/>
      <c r="V1" s="243"/>
      <c r="W1" s="244"/>
      <c r="Y1" s="244"/>
    </row>
    <row r="2" spans="1:26" ht="21" customHeight="1">
      <c r="B2" s="243" t="s">
        <v>15</v>
      </c>
      <c r="C2" s="243"/>
      <c r="D2" s="243"/>
      <c r="E2" s="243"/>
      <c r="F2" s="243"/>
      <c r="G2" s="243"/>
      <c r="H2" s="243"/>
      <c r="I2" s="243"/>
      <c r="J2" s="243"/>
      <c r="K2" s="243"/>
      <c r="L2" s="243"/>
      <c r="M2" s="243"/>
      <c r="N2" s="243"/>
      <c r="O2" s="243"/>
      <c r="P2" s="243"/>
      <c r="Q2" s="243"/>
      <c r="R2" s="243"/>
      <c r="S2" s="243"/>
      <c r="T2" s="243"/>
      <c r="U2" s="243"/>
      <c r="V2" s="243"/>
      <c r="W2" s="244"/>
      <c r="Y2" s="244"/>
    </row>
    <row r="3" spans="1:26" ht="21">
      <c r="D3" s="245"/>
      <c r="E3" s="245"/>
      <c r="F3" s="245"/>
      <c r="G3" s="245"/>
      <c r="H3" s="245"/>
      <c r="I3" s="246"/>
      <c r="J3" s="245"/>
      <c r="K3" s="245"/>
      <c r="L3" s="245"/>
      <c r="M3" s="245"/>
    </row>
    <row r="4" spans="1:26" s="250" customFormat="1" ht="24" customHeight="1">
      <c r="A4" s="249"/>
      <c r="D4" s="251" t="s">
        <v>0</v>
      </c>
      <c r="E4" s="252"/>
      <c r="F4" s="253" t="s">
        <v>233</v>
      </c>
      <c r="G4" s="253"/>
      <c r="H4" s="253"/>
      <c r="I4" s="253"/>
      <c r="J4" s="253"/>
      <c r="K4" s="253"/>
      <c r="L4" s="253"/>
      <c r="M4" s="253"/>
      <c r="N4" s="253"/>
      <c r="O4" s="253"/>
      <c r="P4" s="253"/>
      <c r="Q4" s="253"/>
      <c r="R4" s="253" t="s">
        <v>23</v>
      </c>
      <c r="S4" s="253"/>
      <c r="T4" s="254">
        <v>2019</v>
      </c>
      <c r="U4" s="254"/>
      <c r="V4" s="254"/>
      <c r="W4" s="255"/>
      <c r="Y4" s="255"/>
    </row>
    <row r="5" spans="1:26" s="250" customFormat="1" ht="70.5" customHeight="1">
      <c r="A5" s="249"/>
      <c r="D5" s="251" t="s">
        <v>1</v>
      </c>
      <c r="E5" s="252"/>
      <c r="F5" s="256" t="s">
        <v>296</v>
      </c>
      <c r="G5" s="256"/>
      <c r="H5" s="256"/>
      <c r="I5" s="256"/>
      <c r="J5" s="256"/>
      <c r="K5" s="256"/>
      <c r="L5" s="256"/>
      <c r="M5" s="256"/>
      <c r="N5" s="256"/>
      <c r="O5" s="256"/>
      <c r="P5" s="256"/>
      <c r="Q5" s="256"/>
      <c r="R5" s="256"/>
      <c r="S5" s="256"/>
      <c r="T5" s="256"/>
      <c r="U5" s="256"/>
      <c r="V5" s="256"/>
      <c r="W5" s="257"/>
      <c r="Y5" s="257"/>
    </row>
    <row r="6" spans="1:26" s="250" customFormat="1" ht="15">
      <c r="A6" s="249"/>
      <c r="B6" s="258"/>
      <c r="C6" s="258"/>
      <c r="I6" s="259"/>
      <c r="J6" s="260"/>
      <c r="K6" s="260"/>
      <c r="P6" s="259"/>
      <c r="Q6" s="259"/>
      <c r="V6" s="259"/>
      <c r="W6" s="259"/>
      <c r="Y6" s="259"/>
    </row>
    <row r="7" spans="1:26" s="272" customFormat="1" ht="30" customHeight="1">
      <c r="A7" s="261"/>
      <c r="B7" s="262" t="s">
        <v>2</v>
      </c>
      <c r="C7" s="262" t="s">
        <v>3</v>
      </c>
      <c r="D7" s="263"/>
      <c r="E7" s="262" t="s">
        <v>5</v>
      </c>
      <c r="F7" s="264" t="s">
        <v>25</v>
      </c>
      <c r="G7" s="262" t="s">
        <v>198</v>
      </c>
      <c r="H7" s="262"/>
      <c r="I7" s="265" t="s">
        <v>22</v>
      </c>
      <c r="J7" s="263" t="s">
        <v>11</v>
      </c>
      <c r="K7" s="266" t="s">
        <v>31</v>
      </c>
      <c r="L7" s="267"/>
      <c r="M7" s="268" t="s">
        <v>183</v>
      </c>
      <c r="N7" s="262" t="s">
        <v>199</v>
      </c>
      <c r="O7" s="262"/>
      <c r="P7" s="265" t="s">
        <v>22</v>
      </c>
      <c r="Q7" s="264" t="s">
        <v>10</v>
      </c>
      <c r="R7" s="262" t="s">
        <v>8</v>
      </c>
      <c r="S7" s="269" t="s">
        <v>16</v>
      </c>
      <c r="T7" s="262" t="s">
        <v>219</v>
      </c>
      <c r="U7" s="263" t="s">
        <v>200</v>
      </c>
      <c r="V7" s="262" t="s">
        <v>9</v>
      </c>
      <c r="W7" s="270" t="s">
        <v>264</v>
      </c>
      <c r="X7" s="271"/>
      <c r="Y7" s="270" t="s">
        <v>277</v>
      </c>
      <c r="Z7" s="271"/>
    </row>
    <row r="8" spans="1:26" s="272" customFormat="1" ht="87.75" customHeight="1">
      <c r="A8" s="261"/>
      <c r="B8" s="262"/>
      <c r="C8" s="262"/>
      <c r="D8" s="273"/>
      <c r="E8" s="262"/>
      <c r="F8" s="264"/>
      <c r="G8" s="274" t="s">
        <v>6</v>
      </c>
      <c r="H8" s="274" t="s">
        <v>7</v>
      </c>
      <c r="I8" s="275"/>
      <c r="J8" s="273"/>
      <c r="K8" s="276" t="s">
        <v>208</v>
      </c>
      <c r="L8" s="277" t="s">
        <v>209</v>
      </c>
      <c r="M8" s="278"/>
      <c r="N8" s="279" t="s">
        <v>6</v>
      </c>
      <c r="O8" s="280" t="s">
        <v>7</v>
      </c>
      <c r="P8" s="275"/>
      <c r="Q8" s="264"/>
      <c r="R8" s="262"/>
      <c r="S8" s="269"/>
      <c r="T8" s="262"/>
      <c r="U8" s="273"/>
      <c r="V8" s="262"/>
      <c r="W8" s="281" t="s">
        <v>266</v>
      </c>
      <c r="X8" s="281" t="s">
        <v>179</v>
      </c>
      <c r="Y8" s="281" t="s">
        <v>266</v>
      </c>
      <c r="Z8" s="281" t="s">
        <v>179</v>
      </c>
    </row>
    <row r="9" spans="1:26" s="250" customFormat="1" ht="154.5" customHeight="1">
      <c r="A9" s="282">
        <v>1</v>
      </c>
      <c r="B9" s="283" t="s">
        <v>243</v>
      </c>
      <c r="C9" s="284" t="s">
        <v>244</v>
      </c>
      <c r="D9" s="283"/>
      <c r="E9" s="283" t="s">
        <v>289</v>
      </c>
      <c r="F9" s="285" t="s">
        <v>27</v>
      </c>
      <c r="G9" s="283">
        <v>3</v>
      </c>
      <c r="H9" s="283">
        <v>5</v>
      </c>
      <c r="I9" s="286" t="str">
        <f>INDEX(Listas!$L$4:$P$8,G9,H9)</f>
        <v>EXTREMA</v>
      </c>
      <c r="J9" s="287" t="s">
        <v>239</v>
      </c>
      <c r="K9" s="288" t="s">
        <v>206</v>
      </c>
      <c r="L9" s="289" t="str">
        <f>IF('Evaluación de Controles'!F4="X","Probabilidad",IF('Evaluación de Controles'!H4="X","Impacto",))</f>
        <v>Probabilidad</v>
      </c>
      <c r="M9" s="283">
        <f>'Evaluación de Controles'!X4</f>
        <v>65</v>
      </c>
      <c r="N9" s="283">
        <f>IF('Evaluación de Controles'!F4="X",IF(M9&gt;75,IF(G9&gt;2,G9-2,IF(G9&gt;1,G9-1,G9)),IF(M9&gt;50,IF(G9&gt;1,G9-1,G9),G9)),G9)</f>
        <v>2</v>
      </c>
      <c r="O9" s="283">
        <f>IF('Evaluación de Controles'!H4="X",IF(M9&gt;75,IF(H9&gt;2,H9-2,IF(H9&gt;1,H9-1,H9)),IF(M9&gt;50,IF(H9&gt;1,H9-1,H9),H9)),H9)</f>
        <v>5</v>
      </c>
      <c r="P9" s="286" t="str">
        <f>INDEX(Listas!$L$4:$P$8,N9,O9)</f>
        <v>EXTREMA</v>
      </c>
      <c r="Q9" s="288" t="s">
        <v>197</v>
      </c>
      <c r="R9" s="290" t="s">
        <v>288</v>
      </c>
      <c r="S9" s="285" t="s">
        <v>231</v>
      </c>
      <c r="T9" s="283" t="s">
        <v>240</v>
      </c>
      <c r="U9" s="283" t="s">
        <v>292</v>
      </c>
      <c r="V9" s="283" t="s">
        <v>232</v>
      </c>
      <c r="W9" s="291">
        <f>23/23</f>
        <v>1</v>
      </c>
      <c r="X9" s="292" t="s">
        <v>265</v>
      </c>
      <c r="Y9" s="291">
        <f>23/23</f>
        <v>1</v>
      </c>
      <c r="Z9" s="292" t="s">
        <v>265</v>
      </c>
    </row>
    <row r="10" spans="1:26" s="250" customFormat="1" ht="141" customHeight="1">
      <c r="A10" s="282">
        <v>2</v>
      </c>
      <c r="B10" s="283" t="s">
        <v>287</v>
      </c>
      <c r="C10" s="284" t="s">
        <v>286</v>
      </c>
      <c r="D10" s="283"/>
      <c r="E10" s="283" t="s">
        <v>290</v>
      </c>
      <c r="F10" s="285" t="s">
        <v>27</v>
      </c>
      <c r="G10" s="283">
        <v>3</v>
      </c>
      <c r="H10" s="283">
        <v>3</v>
      </c>
      <c r="I10" s="286" t="str">
        <f>INDEX(Listas!$L$4:$P$8,G10,H10)</f>
        <v>ALTA</v>
      </c>
      <c r="J10" s="287" t="s">
        <v>241</v>
      </c>
      <c r="K10" s="288" t="s">
        <v>206</v>
      </c>
      <c r="L10" s="289" t="str">
        <f>IF('Evaluación de Controles'!F5="X","Probabilidad",IF('Evaluación de Controles'!H5="X","Impacto",))</f>
        <v>Probabilidad</v>
      </c>
      <c r="M10" s="283">
        <f>'Evaluación de Controles'!X5</f>
        <v>65</v>
      </c>
      <c r="N10" s="283">
        <f>IF('Evaluación de Controles'!F5="X",IF(M10&gt;75,IF(G10&gt;2,G10-2,IF(G10&gt;1,G10-1,G10)),IF(M10&gt;50,IF(G10&gt;1,G10-1,G10),G10)),G10)</f>
        <v>2</v>
      </c>
      <c r="O10" s="283">
        <f>IF('Evaluación de Controles'!H5="X",IF(M10&gt;75,IF(H10&gt;2,H10-2,IF(H10&gt;1,H10-1,H10)),IF(M10&gt;50,IF(H10&gt;1,H10-1,H10),H10)),H10)</f>
        <v>3</v>
      </c>
      <c r="P10" s="286" t="str">
        <f>INDEX(Listas!$L$4:$P$8,N10,O10)</f>
        <v>MODERADA</v>
      </c>
      <c r="Q10" s="288" t="s">
        <v>197</v>
      </c>
      <c r="R10" s="290" t="s">
        <v>291</v>
      </c>
      <c r="S10" s="285" t="s">
        <v>220</v>
      </c>
      <c r="T10" s="283" t="s">
        <v>240</v>
      </c>
      <c r="U10" s="283" t="s">
        <v>293</v>
      </c>
      <c r="V10" s="283" t="s">
        <v>294</v>
      </c>
      <c r="W10" s="291">
        <v>0.5</v>
      </c>
      <c r="X10" s="292" t="s">
        <v>267</v>
      </c>
      <c r="Y10" s="291">
        <v>0.8</v>
      </c>
      <c r="Z10" s="292" t="s">
        <v>278</v>
      </c>
    </row>
    <row r="11" spans="1:26" s="250" customFormat="1" ht="91.5" hidden="1" customHeight="1">
      <c r="A11" s="293"/>
      <c r="B11" s="283"/>
      <c r="C11" s="284"/>
      <c r="D11" s="283"/>
      <c r="E11" s="283"/>
      <c r="F11" s="285"/>
      <c r="G11" s="283"/>
      <c r="H11" s="283"/>
      <c r="I11" s="286"/>
      <c r="J11" s="287"/>
      <c r="K11" s="288"/>
      <c r="L11" s="289"/>
      <c r="M11" s="283"/>
      <c r="N11" s="283"/>
      <c r="O11" s="283"/>
      <c r="P11" s="286"/>
      <c r="Q11" s="288"/>
      <c r="R11" s="290"/>
      <c r="S11" s="285"/>
      <c r="T11" s="283"/>
      <c r="U11" s="283"/>
      <c r="V11" s="283"/>
      <c r="W11" s="294"/>
      <c r="X11" s="295"/>
      <c r="Y11" s="294"/>
      <c r="Z11" s="295"/>
    </row>
    <row r="12" spans="1:26" s="250" customFormat="1" ht="78" hidden="1" customHeight="1">
      <c r="A12" s="293"/>
      <c r="B12" s="283"/>
      <c r="C12" s="284"/>
      <c r="D12" s="283"/>
      <c r="E12" s="283"/>
      <c r="F12" s="285"/>
      <c r="G12" s="283"/>
      <c r="H12" s="283"/>
      <c r="I12" s="286"/>
      <c r="J12" s="287"/>
      <c r="K12" s="288"/>
      <c r="L12" s="289"/>
      <c r="M12" s="283"/>
      <c r="N12" s="283"/>
      <c r="O12" s="283"/>
      <c r="P12" s="286"/>
      <c r="Q12" s="288"/>
      <c r="R12" s="290"/>
      <c r="S12" s="285"/>
      <c r="T12" s="283"/>
      <c r="U12" s="283"/>
      <c r="V12" s="283"/>
      <c r="W12" s="294"/>
      <c r="X12" s="295"/>
      <c r="Y12" s="294"/>
      <c r="Z12" s="295"/>
    </row>
    <row r="13" spans="1:26" s="296" customFormat="1" ht="15.75">
      <c r="A13" s="293"/>
      <c r="C13" s="293"/>
      <c r="F13" s="297"/>
      <c r="I13" s="298"/>
      <c r="J13" s="299"/>
      <c r="K13" s="300"/>
      <c r="L13" s="300"/>
      <c r="P13" s="298"/>
      <c r="Q13" s="300"/>
      <c r="R13" s="301"/>
      <c r="S13" s="297"/>
      <c r="X13" s="302"/>
      <c r="Z13" s="302"/>
    </row>
    <row r="14" spans="1:26">
      <c r="D14" s="303"/>
      <c r="G14" s="304" t="s">
        <v>71</v>
      </c>
      <c r="H14" s="304"/>
      <c r="I14" s="305">
        <f>COUNTIF(I9:I10,"BAJA")</f>
        <v>0</v>
      </c>
      <c r="J14" s="242"/>
      <c r="K14" s="242"/>
      <c r="N14" s="304" t="s">
        <v>71</v>
      </c>
      <c r="O14" s="304"/>
      <c r="P14" s="305">
        <f>COUNTIF(P9:P10,"BAJA")</f>
        <v>0</v>
      </c>
      <c r="Q14" s="242"/>
      <c r="V14" s="242"/>
      <c r="W14" s="242"/>
      <c r="Y14" s="242"/>
    </row>
    <row r="15" spans="1:26">
      <c r="D15" s="303"/>
      <c r="G15" s="304" t="s">
        <v>73</v>
      </c>
      <c r="H15" s="304"/>
      <c r="I15" s="305">
        <f>COUNTIF(I9:I10,"MODERADA")</f>
        <v>0</v>
      </c>
      <c r="J15" s="242"/>
      <c r="K15" s="242"/>
      <c r="N15" s="304" t="s">
        <v>73</v>
      </c>
      <c r="O15" s="304"/>
      <c r="P15" s="305">
        <f>COUNTIF(P9:P10,"MODERADA")</f>
        <v>1</v>
      </c>
      <c r="Q15" s="242"/>
      <c r="V15" s="242"/>
      <c r="W15" s="242"/>
      <c r="Y15" s="242"/>
    </row>
    <row r="16" spans="1:26">
      <c r="B16" s="306"/>
      <c r="D16" s="303"/>
      <c r="E16" s="306"/>
      <c r="G16" s="304" t="s">
        <v>72</v>
      </c>
      <c r="H16" s="304"/>
      <c r="I16" s="305">
        <f>COUNTIF(I9:I10,"ALTA")</f>
        <v>1</v>
      </c>
      <c r="J16" s="242"/>
      <c r="K16" s="242"/>
      <c r="N16" s="304" t="s">
        <v>72</v>
      </c>
      <c r="O16" s="304"/>
      <c r="P16" s="305">
        <f>COUNTIF(P9:P10,"ALTA")</f>
        <v>0</v>
      </c>
      <c r="Q16" s="242"/>
      <c r="V16" s="242"/>
      <c r="W16" s="242"/>
      <c r="Y16" s="242"/>
    </row>
    <row r="17" spans="2:25" ht="15.75">
      <c r="B17" s="307" t="s">
        <v>223</v>
      </c>
      <c r="D17" s="303"/>
      <c r="E17" s="308" t="s">
        <v>242</v>
      </c>
      <c r="G17" s="304" t="s">
        <v>74</v>
      </c>
      <c r="H17" s="304"/>
      <c r="I17" s="305">
        <f>COUNTIF(I9:I10,"EXTREMA")</f>
        <v>1</v>
      </c>
      <c r="J17" s="242"/>
      <c r="K17" s="242"/>
      <c r="N17" s="304" t="s">
        <v>74</v>
      </c>
      <c r="O17" s="304"/>
      <c r="P17" s="305">
        <f>COUNTIF(P9:P10,"EXTREMA")</f>
        <v>1</v>
      </c>
      <c r="Q17" s="242"/>
      <c r="V17" s="242"/>
      <c r="W17" s="242"/>
      <c r="Y17" s="242"/>
    </row>
    <row r="18" spans="2:25">
      <c r="D18" s="303"/>
      <c r="G18" s="309"/>
      <c r="H18" s="309"/>
      <c r="I18" s="310"/>
      <c r="J18" s="242"/>
      <c r="K18" s="242"/>
      <c r="N18" s="309"/>
      <c r="O18" s="309"/>
      <c r="P18" s="310"/>
      <c r="Q18" s="242"/>
      <c r="V18" s="242"/>
      <c r="W18" s="242"/>
      <c r="Y18" s="242"/>
    </row>
    <row r="20" spans="2:25" ht="15.75">
      <c r="B20" s="311" t="s">
        <v>182</v>
      </c>
      <c r="C20" s="312" t="s">
        <v>361</v>
      </c>
    </row>
    <row r="25" spans="2:25" s="314" customFormat="1">
      <c r="J25" s="315"/>
      <c r="K25" s="315"/>
    </row>
  </sheetData>
  <sheetProtection password="B598" sheet="1" objects="1" scenarios="1"/>
  <customSheetViews>
    <customSheetView guid="{97D65C1E-976A-4956-97FC-0E8188ABCFAA}"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
    </customSheetView>
    <customSheetView guid="{ADD38025-F4B2-44E2-9D06-07A9BF0F3A5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2"/>
    </customSheetView>
    <customSheetView guid="{AF3BF2A1-5C19-43AE-A08B-3E418E8AE543}"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3"/>
    </customSheetView>
    <customSheetView guid="{CC42E740-ADA2-4B3E-AB77-9BBCCE9EC444}"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4"/>
    </customSheetView>
    <customSheetView guid="{DC041AD4-35AB-4F1B-9F3D-F08C88A9A16C}"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5"/>
    </customSheetView>
    <customSheetView guid="{C9A17BF0-2451-44C4-898F-CFB8403323EA}"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6"/>
    </customSheetView>
    <customSheetView guid="{E51A7B7A-B72C-4D0D-BEC9-3100296DDB1B}"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7"/>
    </customSheetView>
    <customSheetView guid="{D674221F-3F50-45D7-B99E-107AE99970DE}"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8"/>
    </customSheetView>
    <customSheetView guid="{C8C25E0F-313C-40E1-BC27-B55128053FAD}"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9"/>
    </customSheetView>
    <customSheetView guid="{31578BE1-199E-4DDD-BD28-180CDA7042A3}"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0"/>
    </customSheetView>
    <customSheetView guid="{915A0EBC-A358-405B-93F7-90752DA34B9F}"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1"/>
    </customSheetView>
    <customSheetView guid="{B74BB35E-E214-422E-BB39-6D168553F4C5}"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2"/>
    </customSheetView>
    <customSheetView guid="{C9A812A3-B23E-4057-8694-158B0DEE8D06}"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3"/>
    </customSheetView>
    <customSheetView guid="{D504B807-AE7E-4042-848D-21D8E9CBBAC1}"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4"/>
    </customSheetView>
    <customSheetView guid="{4890415D-ABA4-4363-9A7D-9DAD39F08A9F}" showPageBreaks="1" fitToPage="1" hiddenColumns="1">
      <selection activeCell="B7" sqref="B7:B8"/>
      <pageMargins left="0.59055118110236227" right="0.51181102362204722" top="0.94488188976377963" bottom="0.55118110236220474" header="0.31496062992125984" footer="0.31496062992125984"/>
      <printOptions horizontalCentered="1"/>
      <pageSetup paperSize="219" scale="88" fitToHeight="99" orientation="landscape" r:id="rId15"/>
    </customSheetView>
    <customSheetView guid="{F7D68F61-F89A-4541-9A78-C25C58CA23E3}" showPageBreaks="1" fitToPage="1" hiddenColumns="1">
      <selection activeCell="B7" sqref="B7:B8"/>
      <pageMargins left="0.59055118110236227" right="0.51181102362204722" top="0.94488188976377963" bottom="0.55118110236220474" header="0.31496062992125984" footer="0.31496062992125984"/>
      <printOptions horizontalCentered="1"/>
      <pageSetup paperSize="219" scale="88" fitToHeight="99" orientation="landscape" r:id="rId16"/>
    </customSheetView>
    <customSheetView guid="{D8BB7E15-0E8F-45FC-AD1A-6D8C295A087C}"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7"/>
    </customSheetView>
    <customSheetView guid="{42BB51DB-DC3E-4DA5-9499-5574EB19780E}"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8"/>
    </customSheetView>
    <customSheetView guid="{B83C9EB8-C964-4489-98C8-19C81BFAE010}"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9"/>
    </customSheetView>
  </customSheetViews>
  <mergeCells count="36">
    <mergeCell ref="D4:E4"/>
    <mergeCell ref="F4:Q4"/>
    <mergeCell ref="R4:S4"/>
    <mergeCell ref="T4:V4"/>
    <mergeCell ref="B1:V1"/>
    <mergeCell ref="B2:V2"/>
    <mergeCell ref="D5:E5"/>
    <mergeCell ref="F5:V5"/>
    <mergeCell ref="B7:B8"/>
    <mergeCell ref="C7:C8"/>
    <mergeCell ref="D7:D8"/>
    <mergeCell ref="E7:E8"/>
    <mergeCell ref="F7:F8"/>
    <mergeCell ref="G7:H7"/>
    <mergeCell ref="I7:I8"/>
    <mergeCell ref="J7:J8"/>
    <mergeCell ref="N7:O7"/>
    <mergeCell ref="P7:P8"/>
    <mergeCell ref="Q7:Q8"/>
    <mergeCell ref="S7:S8"/>
    <mergeCell ref="T7:T8"/>
    <mergeCell ref="V7:V8"/>
    <mergeCell ref="Y7:Z7"/>
    <mergeCell ref="W7:X7"/>
    <mergeCell ref="G15:H15"/>
    <mergeCell ref="G16:H16"/>
    <mergeCell ref="G17:H17"/>
    <mergeCell ref="N14:O14"/>
    <mergeCell ref="N15:O15"/>
    <mergeCell ref="N16:O16"/>
    <mergeCell ref="N17:O17"/>
    <mergeCell ref="R7:R8"/>
    <mergeCell ref="G14:H14"/>
    <mergeCell ref="M7:M8"/>
    <mergeCell ref="U7:U8"/>
    <mergeCell ref="K7:L7"/>
  </mergeCells>
  <conditionalFormatting sqref="G19:G1048576 F3:G3 N3:O3 F6:G6 F14:F1048576 F26:G26 N14:O1048576 N6:O6 N9:O12 G7:H13">
    <cfRule type="colorScale" priority="49">
      <colorScale>
        <cfvo type="num" val="1"/>
        <cfvo type="num" val="3"/>
        <cfvo type="num" val="5"/>
        <color theme="6" tint="-0.499984740745262"/>
        <color rgb="FFFFFF00"/>
        <color rgb="FFC00000"/>
      </colorScale>
    </cfRule>
  </conditionalFormatting>
  <conditionalFormatting sqref="N13:O13">
    <cfRule type="colorScale" priority="39">
      <colorScale>
        <cfvo type="num" val="1"/>
        <cfvo type="num" val="3"/>
        <cfvo type="num" val="5"/>
        <color theme="6" tint="-0.499984740745262"/>
        <color rgb="FFFFFF00"/>
        <color rgb="FFC00000"/>
      </colorScale>
    </cfRule>
  </conditionalFormatting>
  <conditionalFormatting sqref="I13">
    <cfRule type="cellIs" dxfId="91" priority="38" operator="equal">
      <formula>"BAJA"</formula>
    </cfRule>
  </conditionalFormatting>
  <conditionalFormatting sqref="I13">
    <cfRule type="cellIs" dxfId="90" priority="35" operator="equal">
      <formula>"EXTREMA"</formula>
    </cfRule>
    <cfRule type="cellIs" dxfId="89" priority="36" operator="equal">
      <formula>"ALTA"</formula>
    </cfRule>
    <cfRule type="cellIs" dxfId="88" priority="37" operator="equal">
      <formula>"MODERADA"</formula>
    </cfRule>
  </conditionalFormatting>
  <conditionalFormatting sqref="I9">
    <cfRule type="cellIs" dxfId="87" priority="30" operator="equal">
      <formula>"EXTREMA"</formula>
    </cfRule>
    <cfRule type="cellIs" dxfId="86" priority="31" operator="equal">
      <formula>"ALTA"</formula>
    </cfRule>
    <cfRule type="cellIs" dxfId="85" priority="32" operator="equal">
      <formula>"MODERADA"</formula>
    </cfRule>
    <cfRule type="cellIs" dxfId="84" priority="33" operator="equal">
      <formula>"BAJA"</formula>
    </cfRule>
  </conditionalFormatting>
  <conditionalFormatting sqref="I10:I12">
    <cfRule type="cellIs" dxfId="83" priority="10" operator="equal">
      <formula>"EXTREMA"</formula>
    </cfRule>
    <cfRule type="cellIs" dxfId="82" priority="11" operator="equal">
      <formula>"ALTA"</formula>
    </cfRule>
    <cfRule type="cellIs" dxfId="81" priority="12" operator="equal">
      <formula>"MODERADA"</formula>
    </cfRule>
    <cfRule type="cellIs" dxfId="80" priority="13" operator="equal">
      <formula>"BAJA"</formula>
    </cfRule>
  </conditionalFormatting>
  <conditionalFormatting sqref="P9:P12">
    <cfRule type="cellIs" dxfId="79" priority="6" operator="equal">
      <formula>"EXTREMA"</formula>
    </cfRule>
    <cfRule type="cellIs" dxfId="78" priority="7" operator="equal">
      <formula>"ALTA"</formula>
    </cfRule>
    <cfRule type="cellIs" dxfId="77" priority="8" operator="equal">
      <formula>"MODERADA"</formula>
    </cfRule>
    <cfRule type="cellIs" dxfId="76" priority="9" operator="equal">
      <formula>"BAJA"</formula>
    </cfRule>
  </conditionalFormatting>
  <conditionalFormatting sqref="P7:P8">
    <cfRule type="cellIs" dxfId="75" priority="5" operator="equal">
      <formula>"BAJA"</formula>
    </cfRule>
  </conditionalFormatting>
  <conditionalFormatting sqref="P7:P8">
    <cfRule type="cellIs" dxfId="74" priority="2" operator="equal">
      <formula>"EXTREMA"</formula>
    </cfRule>
    <cfRule type="cellIs" dxfId="73" priority="3" operator="equal">
      <formula>"ALTA"</formula>
    </cfRule>
    <cfRule type="cellIs" dxfId="72" priority="4" operator="equal">
      <formula>"MODERADA"</formula>
    </cfRule>
  </conditionalFormatting>
  <conditionalFormatting sqref="N7:O8">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5748031496062992" top="0.55118110236220474" bottom="0.19685039370078741" header="0.31496062992125984" footer="0.15748031496062992"/>
  <pageSetup paperSize="258" scale="67" fitToHeight="0" orientation="landscape" r:id="rId20"/>
  <drawing r:id="rId21"/>
  <extLst>
    <ext xmlns:x14="http://schemas.microsoft.com/office/spreadsheetml/2009/9/main" uri="{CCE6A557-97BC-4b89-ADB6-D9C93CAAB3DF}">
      <x14:dataValidations xmlns:xm="http://schemas.microsoft.com/office/excel/2006/main" count="3">
        <x14:dataValidation type="list" showInputMessage="1" showErrorMessage="1">
          <x14:formula1>
            <xm:f>Listas!$C$4:$C$7</xm:f>
          </x14:formula1>
          <xm:sqref>K9:K12</xm:sqref>
        </x14:dataValidation>
        <x14:dataValidation type="list" showInputMessage="1" showErrorMessage="1">
          <x14:formula1>
            <xm:f>Listas!$D$4:$D$6</xm:f>
          </x14:formula1>
          <xm:sqref>L9:L12</xm:sqref>
        </x14:dataValidation>
        <x14:dataValidation type="list" showInputMessage="1" showErrorMessage="1">
          <x14:formula1>
            <xm:f>Listas!$A$4:$A$10</xm:f>
          </x14:formula1>
          <xm:sqref>F9:F13</xm:sqref>
        </x14:dataValidation>
      </x14:dataValidations>
    </ext>
  </extLst>
</worksheet>
</file>

<file path=xl/worksheets/sheet10.xml><?xml version="1.0" encoding="utf-8"?>
<worksheet xmlns="http://schemas.openxmlformats.org/spreadsheetml/2006/main" xmlns:r="http://schemas.openxmlformats.org/officeDocument/2006/relationships">
  <sheetPr>
    <pageSetUpPr autoPageBreaks="0"/>
  </sheetPr>
  <dimension ref="A1:G24"/>
  <sheetViews>
    <sheetView zoomScale="85" zoomScaleNormal="85" workbookViewId="0">
      <selection activeCell="C3" sqref="C3:E5"/>
    </sheetView>
  </sheetViews>
  <sheetFormatPr baseColWidth="10" defaultColWidth="11.42578125" defaultRowHeight="15"/>
  <cols>
    <col min="1" max="1" width="6.7109375" style="2" customWidth="1"/>
    <col min="2" max="2" width="16.7109375" style="2" customWidth="1"/>
    <col min="3" max="7" width="24.7109375" style="2" customWidth="1"/>
    <col min="8" max="8" width="11.42578125" style="2"/>
    <col min="9" max="9" width="32.42578125" style="2" bestFit="1" customWidth="1"/>
    <col min="10" max="10" width="21.28515625" style="2" bestFit="1" customWidth="1"/>
    <col min="11" max="11" width="24.28515625" style="2" bestFit="1" customWidth="1"/>
    <col min="12" max="12" width="38.28515625" style="2" bestFit="1" customWidth="1"/>
    <col min="13" max="16384" width="11.42578125" style="2"/>
  </cols>
  <sheetData>
    <row r="1" spans="1:7" s="56" customFormat="1" ht="24" customHeight="1">
      <c r="A1" s="215" t="s">
        <v>7</v>
      </c>
      <c r="B1" s="58" t="s">
        <v>154</v>
      </c>
      <c r="C1" s="59">
        <v>1</v>
      </c>
      <c r="D1" s="59">
        <v>2</v>
      </c>
      <c r="E1" s="59">
        <v>3</v>
      </c>
      <c r="F1" s="59">
        <v>4</v>
      </c>
      <c r="G1" s="60">
        <v>5</v>
      </c>
    </row>
    <row r="2" spans="1:7" ht="63.95" customHeight="1">
      <c r="A2" s="216"/>
      <c r="B2" s="55" t="s">
        <v>155</v>
      </c>
      <c r="C2" s="57" t="s">
        <v>129</v>
      </c>
      <c r="D2" s="57" t="s">
        <v>134</v>
      </c>
      <c r="E2" s="57" t="s">
        <v>139</v>
      </c>
      <c r="F2" s="57" t="s">
        <v>144</v>
      </c>
      <c r="G2" s="61" t="s">
        <v>149</v>
      </c>
    </row>
    <row r="3" spans="1:7" s="56" customFormat="1" ht="24" customHeight="1" thickBot="1">
      <c r="A3" s="217"/>
      <c r="B3" s="69" t="s">
        <v>156</v>
      </c>
      <c r="C3" s="70" t="s">
        <v>43</v>
      </c>
      <c r="D3" s="70" t="s">
        <v>44</v>
      </c>
      <c r="E3" s="70" t="s">
        <v>13</v>
      </c>
      <c r="F3" s="70" t="s">
        <v>45</v>
      </c>
      <c r="G3" s="71" t="s">
        <v>46</v>
      </c>
    </row>
    <row r="4" spans="1:7" ht="36" customHeight="1">
      <c r="A4" s="218" t="s">
        <v>126</v>
      </c>
      <c r="B4" s="66" t="s">
        <v>127</v>
      </c>
      <c r="C4" s="67" t="s">
        <v>130</v>
      </c>
      <c r="D4" s="67" t="s">
        <v>135</v>
      </c>
      <c r="E4" s="67" t="s">
        <v>140</v>
      </c>
      <c r="F4" s="67" t="s">
        <v>145</v>
      </c>
      <c r="G4" s="68" t="s">
        <v>150</v>
      </c>
    </row>
    <row r="5" spans="1:7" ht="36" customHeight="1">
      <c r="A5" s="216"/>
      <c r="B5" s="55" t="s">
        <v>128</v>
      </c>
      <c r="C5" s="1" t="s">
        <v>131</v>
      </c>
      <c r="D5" s="1" t="s">
        <v>136</v>
      </c>
      <c r="E5" s="1" t="s">
        <v>141</v>
      </c>
      <c r="F5" s="1" t="s">
        <v>146</v>
      </c>
      <c r="G5" s="62" t="s">
        <v>151</v>
      </c>
    </row>
    <row r="6" spans="1:7" ht="36" customHeight="1">
      <c r="A6" s="216"/>
      <c r="B6" s="55" t="s">
        <v>12</v>
      </c>
      <c r="C6" s="1" t="s">
        <v>132</v>
      </c>
      <c r="D6" s="1" t="s">
        <v>137</v>
      </c>
      <c r="E6" s="1" t="s">
        <v>142</v>
      </c>
      <c r="F6" s="1" t="s">
        <v>147</v>
      </c>
      <c r="G6" s="62" t="s">
        <v>152</v>
      </c>
    </row>
    <row r="7" spans="1:7" ht="36" customHeight="1">
      <c r="A7" s="216"/>
      <c r="B7" s="55" t="s">
        <v>28</v>
      </c>
      <c r="C7" s="1" t="s">
        <v>133</v>
      </c>
      <c r="D7" s="1" t="s">
        <v>138</v>
      </c>
      <c r="E7" s="1" t="s">
        <v>143</v>
      </c>
      <c r="F7" s="1" t="s">
        <v>148</v>
      </c>
      <c r="G7" s="62" t="s">
        <v>153</v>
      </c>
    </row>
    <row r="8" spans="1:7" ht="36" customHeight="1">
      <c r="A8" s="216"/>
      <c r="B8" s="55" t="s">
        <v>157</v>
      </c>
      <c r="C8" s="1" t="s">
        <v>158</v>
      </c>
      <c r="D8" s="1" t="s">
        <v>159</v>
      </c>
      <c r="E8" s="1" t="s">
        <v>160</v>
      </c>
      <c r="F8" s="1" t="s">
        <v>161</v>
      </c>
      <c r="G8" s="62" t="s">
        <v>162</v>
      </c>
    </row>
    <row r="9" spans="1:7" ht="63.95" customHeight="1">
      <c r="A9" s="216"/>
      <c r="B9" s="55" t="s">
        <v>163</v>
      </c>
      <c r="C9" s="1" t="s">
        <v>166</v>
      </c>
      <c r="D9" s="1" t="s">
        <v>167</v>
      </c>
      <c r="E9" s="1" t="s">
        <v>168</v>
      </c>
      <c r="F9" s="1" t="s">
        <v>169</v>
      </c>
      <c r="G9" s="62" t="s">
        <v>170</v>
      </c>
    </row>
    <row r="10" spans="1:7" ht="63.95" customHeight="1">
      <c r="A10" s="216"/>
      <c r="B10" s="55" t="s">
        <v>57</v>
      </c>
      <c r="C10" s="1" t="s">
        <v>171</v>
      </c>
      <c r="D10" s="1" t="s">
        <v>172</v>
      </c>
      <c r="E10" s="1" t="s">
        <v>174</v>
      </c>
      <c r="F10" s="1" t="s">
        <v>173</v>
      </c>
      <c r="G10" s="62" t="s">
        <v>175</v>
      </c>
    </row>
    <row r="11" spans="1:7" ht="50.1" customHeight="1">
      <c r="A11" s="216"/>
      <c r="B11" s="55" t="s">
        <v>164</v>
      </c>
      <c r="C11" s="1" t="s">
        <v>176</v>
      </c>
      <c r="D11" s="1" t="s">
        <v>176</v>
      </c>
      <c r="E11" s="1" t="s">
        <v>176</v>
      </c>
      <c r="F11" s="1" t="s">
        <v>176</v>
      </c>
      <c r="G11" s="62" t="s">
        <v>177</v>
      </c>
    </row>
    <row r="12" spans="1:7" ht="36" customHeight="1" thickBot="1">
      <c r="A12" s="217"/>
      <c r="B12" s="63" t="s">
        <v>165</v>
      </c>
      <c r="C12" s="64" t="s">
        <v>178</v>
      </c>
      <c r="D12" s="64" t="s">
        <v>178</v>
      </c>
      <c r="E12" s="64" t="s">
        <v>178</v>
      </c>
      <c r="F12" s="64" t="s">
        <v>178</v>
      </c>
      <c r="G12" s="65" t="s">
        <v>178</v>
      </c>
    </row>
    <row r="13" spans="1:7" ht="36" customHeight="1"/>
    <row r="14" spans="1:7" ht="36" customHeight="1"/>
    <row r="15" spans="1:7" ht="36" customHeight="1"/>
    <row r="16" spans="1:7" ht="36" customHeight="1"/>
    <row r="17" ht="36" customHeight="1"/>
    <row r="18" ht="36" customHeight="1"/>
    <row r="19" ht="36" customHeight="1"/>
    <row r="20" ht="36" customHeight="1"/>
    <row r="21" ht="36" customHeight="1"/>
    <row r="22" ht="36" customHeight="1"/>
    <row r="23" ht="36" customHeight="1"/>
    <row r="24" ht="36" customHeight="1"/>
  </sheetData>
  <customSheetViews>
    <customSheetView guid="{97D65C1E-976A-4956-97FC-0E8188ABCFAA}" topLeftCell="B1">
      <selection activeCell="I12" sqref="I12"/>
      <pageMargins left="0.7" right="0.7" top="0.75" bottom="0.75" header="0.3" footer="0.3"/>
      <pageSetup paperSize="9" orientation="portrait" r:id="rId1"/>
    </customSheetView>
    <customSheetView guid="{ADD38025-F4B2-44E2-9D06-07A9BF0F3A51}" topLeftCell="B1">
      <selection activeCell="I12" sqref="I12"/>
      <pageMargins left="0.7" right="0.7" top="0.75" bottom="0.75" header="0.3" footer="0.3"/>
      <pageSetup paperSize="9" orientation="portrait" r:id="rId2"/>
    </customSheetView>
    <customSheetView guid="{AF3BF2A1-5C19-43AE-A08B-3E418E8AE543}" scale="126" topLeftCell="D7">
      <selection activeCell="I12" sqref="I12"/>
      <pageMargins left="0.7" right="0.7" top="0.75" bottom="0.75" header="0.3" footer="0.3"/>
      <pageSetup paperSize="9" orientation="portrait" r:id="rId3"/>
    </customSheetView>
    <customSheetView guid="{CC42E740-ADA2-4B3E-AB77-9BBCCE9EC444}" scale="126" topLeftCell="D7">
      <selection activeCell="I12" sqref="I12"/>
      <pageMargins left="0.7" right="0.7" top="0.75" bottom="0.75" header="0.3" footer="0.3"/>
      <pageSetup paperSize="9" orientation="portrait" r:id="rId4"/>
    </customSheetView>
    <customSheetView guid="{DC041AD4-35AB-4F1B-9F3D-F08C88A9A16C}" scale="126" topLeftCell="D7">
      <selection activeCell="I12" sqref="I12"/>
      <pageMargins left="0.7" right="0.7" top="0.75" bottom="0.75" header="0.3" footer="0.3"/>
      <pageSetup paperSize="9" orientation="portrait" r:id="rId5"/>
    </customSheetView>
    <customSheetView guid="{C9A17BF0-2451-44C4-898F-CFB8403323EA}" scale="126" topLeftCell="D7">
      <selection activeCell="I12" sqref="I12"/>
      <pageMargins left="0.7" right="0.7" top="0.75" bottom="0.75" header="0.3" footer="0.3"/>
      <pageSetup paperSize="9" orientation="portrait" r:id="rId6"/>
    </customSheetView>
    <customSheetView guid="{E51A7B7A-B72C-4D0D-BEC9-3100296DDB1B}" scale="126" topLeftCell="D7">
      <selection activeCell="I12" sqref="I12"/>
      <pageMargins left="0.7" right="0.7" top="0.75" bottom="0.75" header="0.3" footer="0.3"/>
      <pageSetup paperSize="9" orientation="portrait" r:id="rId7"/>
    </customSheetView>
    <customSheetView guid="{D674221F-3F50-45D7-B99E-107AE99970DE}" scale="126" topLeftCell="D7">
      <selection activeCell="I12" sqref="I12"/>
      <pageMargins left="0.7" right="0.7" top="0.75" bottom="0.75" header="0.3" footer="0.3"/>
      <pageSetup paperSize="9" orientation="portrait" r:id="rId8"/>
    </customSheetView>
    <customSheetView guid="{C8C25E0F-313C-40E1-BC27-B55128053FAD}" scale="126" topLeftCell="D7">
      <selection activeCell="I12" sqref="I12"/>
      <pageMargins left="0.7" right="0.7" top="0.75" bottom="0.75" header="0.3" footer="0.3"/>
      <pageSetup paperSize="9" orientation="portrait" r:id="rId9"/>
    </customSheetView>
    <customSheetView guid="{31578BE1-199E-4DDD-BD28-180CDA7042A3}" scale="126" topLeftCell="D7">
      <selection activeCell="I12" sqref="I12"/>
      <pageMargins left="0.7" right="0.7" top="0.75" bottom="0.75" header="0.3" footer="0.3"/>
      <pageSetup paperSize="9" orientation="portrait" r:id="rId10"/>
    </customSheetView>
    <customSheetView guid="{915A0EBC-A358-405B-93F7-90752DA34B9F}" scale="126" topLeftCell="D7">
      <selection activeCell="I12" sqref="I12"/>
      <pageMargins left="0.7" right="0.7" top="0.75" bottom="0.75" header="0.3" footer="0.3"/>
      <pageSetup paperSize="9" orientation="portrait" r:id="rId11"/>
    </customSheetView>
    <customSheetView guid="{B74BB35E-E214-422E-BB39-6D168553F4C5}" scale="126" topLeftCell="D7">
      <selection activeCell="I12" sqref="I12"/>
      <pageMargins left="0.7" right="0.7" top="0.75" bottom="0.75" header="0.3" footer="0.3"/>
      <pageSetup paperSize="9" orientation="portrait" r:id="rId12"/>
    </customSheetView>
    <customSheetView guid="{C9A812A3-B23E-4057-8694-158B0DEE8D06}" scale="126" topLeftCell="D7">
      <selection activeCell="I12" sqref="I12"/>
      <pageMargins left="0.7" right="0.7" top="0.75" bottom="0.75" header="0.3" footer="0.3"/>
      <pageSetup paperSize="9" orientation="portrait" r:id="rId13"/>
    </customSheetView>
    <customSheetView guid="{D504B807-AE7E-4042-848D-21D8E9CBBAC1}" scale="126" topLeftCell="D7">
      <selection activeCell="I12" sqref="I12"/>
      <pageMargins left="0.7" right="0.7" top="0.75" bottom="0.75" header="0.3" footer="0.3"/>
      <pageSetup paperSize="9" orientation="portrait" r:id="rId14"/>
    </customSheetView>
    <customSheetView guid="{4890415D-ABA4-4363-9A7D-9DAD39F08A9F}" scale="126" printArea="1" topLeftCell="D7">
      <selection activeCell="I12" sqref="I12"/>
      <pageMargins left="0.7" right="0.7" top="0.75" bottom="0.75" header="0.3" footer="0.3"/>
      <pageSetup paperSize="9" orientation="portrait" r:id="rId15"/>
    </customSheetView>
    <customSheetView guid="{F7D68F61-F89A-4541-9A78-C25C58CA23E3}" scale="126" printArea="1" topLeftCell="D7">
      <selection activeCell="I12" sqref="I12"/>
      <pageMargins left="0.7" right="0.7" top="0.75" bottom="0.75" header="0.3" footer="0.3"/>
      <pageSetup paperSize="9" orientation="portrait" r:id="rId16"/>
    </customSheetView>
    <customSheetView guid="{D8BB7E15-0E8F-45FC-AD1A-6D8C295A087C}" scale="126" topLeftCell="D7">
      <selection activeCell="I12" sqref="I12"/>
      <pageMargins left="0.7" right="0.7" top="0.75" bottom="0.75" header="0.3" footer="0.3"/>
      <pageSetup paperSize="9" orientation="portrait" r:id="rId17"/>
    </customSheetView>
    <customSheetView guid="{42BB51DB-DC3E-4DA5-9499-5574EB19780E}" scale="126" topLeftCell="D7">
      <selection activeCell="I12" sqref="I12"/>
      <pageMargins left="0.7" right="0.7" top="0.75" bottom="0.75" header="0.3" footer="0.3"/>
      <pageSetup paperSize="9" orientation="portrait" r:id="rId18"/>
    </customSheetView>
    <customSheetView guid="{B83C9EB8-C964-4489-98C8-19C81BFAE010}" scale="126" topLeftCell="D7">
      <selection activeCell="I12" sqref="I12"/>
      <pageMargins left="0.7" right="0.7" top="0.75" bottom="0.75" header="0.3" footer="0.3"/>
      <pageSetup paperSize="9" orientation="portrait" r:id="rId19"/>
    </customSheetView>
  </customSheetViews>
  <mergeCells count="2">
    <mergeCell ref="A1:A3"/>
    <mergeCell ref="A4:A12"/>
  </mergeCells>
  <pageMargins left="0.11811023622047245" right="0.11811023622047245" top="0.74803149606299213" bottom="0.74803149606299213" header="0.31496062992125984" footer="0.31496062992125984"/>
  <pageSetup paperSize="9" scale="95" orientation="landscape" r:id="rId20"/>
</worksheet>
</file>

<file path=xl/worksheets/sheet11.xml><?xml version="1.0" encoding="utf-8"?>
<worksheet xmlns="http://schemas.openxmlformats.org/spreadsheetml/2006/main" xmlns:r="http://schemas.openxmlformats.org/officeDocument/2006/relationships">
  <dimension ref="B1:AH9"/>
  <sheetViews>
    <sheetView zoomScale="131" zoomScaleNormal="131" workbookViewId="0">
      <selection activeCell="C3" sqref="C3:E5"/>
    </sheetView>
  </sheetViews>
  <sheetFormatPr baseColWidth="10" defaultColWidth="11.42578125" defaultRowHeight="15"/>
  <cols>
    <col min="1" max="1" width="6.7109375" style="14" customWidth="1"/>
    <col min="2" max="2" width="5.7109375" style="14" customWidth="1"/>
    <col min="3" max="3" width="4.7109375" style="14" customWidth="1"/>
    <col min="4" max="8" width="8.7109375" style="14" customWidth="1"/>
    <col min="9" max="9" width="5.7109375" style="14" customWidth="1"/>
    <col min="10" max="89" width="2.7109375" style="14" customWidth="1"/>
    <col min="90" max="16384" width="11.42578125" style="14"/>
  </cols>
  <sheetData>
    <row r="1" spans="2:34" ht="36" customHeight="1"/>
    <row r="2" spans="2:34" ht="39.950000000000003" customHeight="1">
      <c r="B2" s="220" t="s">
        <v>6</v>
      </c>
      <c r="C2" s="14">
        <v>5</v>
      </c>
      <c r="D2" s="78">
        <f>$C2*D$7</f>
        <v>5</v>
      </c>
      <c r="E2" s="79">
        <f t="shared" ref="D2:H6" si="0">$C2*E$7</f>
        <v>10</v>
      </c>
      <c r="F2" s="80">
        <f t="shared" si="0"/>
        <v>15</v>
      </c>
      <c r="G2" s="81">
        <f t="shared" si="0"/>
        <v>20</v>
      </c>
      <c r="H2" s="81">
        <f t="shared" si="0"/>
        <v>25</v>
      </c>
    </row>
    <row r="3" spans="2:34" ht="39.950000000000003" customHeight="1">
      <c r="B3" s="220"/>
      <c r="C3" s="14">
        <v>4</v>
      </c>
      <c r="D3" s="82">
        <f t="shared" si="0"/>
        <v>4</v>
      </c>
      <c r="E3" s="78">
        <f t="shared" si="0"/>
        <v>8</v>
      </c>
      <c r="F3" s="79">
        <f>$C3*F$7</f>
        <v>12</v>
      </c>
      <c r="G3" s="80">
        <f t="shared" si="0"/>
        <v>16</v>
      </c>
      <c r="H3" s="81">
        <f t="shared" si="0"/>
        <v>20</v>
      </c>
    </row>
    <row r="4" spans="2:34" ht="39.950000000000003" customHeight="1">
      <c r="B4" s="220"/>
      <c r="C4" s="14">
        <v>3</v>
      </c>
      <c r="D4" s="82">
        <f t="shared" si="0"/>
        <v>3</v>
      </c>
      <c r="E4" s="78">
        <f t="shared" si="0"/>
        <v>6</v>
      </c>
      <c r="F4" s="78">
        <f t="shared" si="0"/>
        <v>9</v>
      </c>
      <c r="G4" s="79">
        <f t="shared" si="0"/>
        <v>12</v>
      </c>
      <c r="H4" s="80">
        <f t="shared" si="0"/>
        <v>15</v>
      </c>
    </row>
    <row r="5" spans="2:34" ht="39.950000000000003" customHeight="1">
      <c r="B5" s="220"/>
      <c r="C5" s="14">
        <v>2</v>
      </c>
      <c r="D5" s="82">
        <f t="shared" si="0"/>
        <v>2</v>
      </c>
      <c r="E5" s="82">
        <f t="shared" si="0"/>
        <v>4</v>
      </c>
      <c r="F5" s="78">
        <f t="shared" si="0"/>
        <v>6</v>
      </c>
      <c r="G5" s="78">
        <f t="shared" si="0"/>
        <v>8</v>
      </c>
      <c r="H5" s="79">
        <f t="shared" si="0"/>
        <v>10</v>
      </c>
    </row>
    <row r="6" spans="2:34" ht="39.950000000000003" customHeight="1">
      <c r="B6" s="220"/>
      <c r="C6" s="14">
        <v>1</v>
      </c>
      <c r="D6" s="82">
        <f t="shared" si="0"/>
        <v>1</v>
      </c>
      <c r="E6" s="82">
        <f t="shared" si="0"/>
        <v>2</v>
      </c>
      <c r="F6" s="82">
        <f t="shared" si="0"/>
        <v>3</v>
      </c>
      <c r="G6" s="78">
        <f t="shared" si="0"/>
        <v>4</v>
      </c>
      <c r="H6" s="78">
        <f t="shared" si="0"/>
        <v>5</v>
      </c>
    </row>
    <row r="7" spans="2:34" ht="24" customHeight="1">
      <c r="D7" s="14">
        <v>1</v>
      </c>
      <c r="E7" s="14">
        <v>2</v>
      </c>
      <c r="F7" s="14">
        <v>3</v>
      </c>
      <c r="G7" s="14">
        <v>4</v>
      </c>
      <c r="H7" s="14">
        <v>5</v>
      </c>
    </row>
    <row r="8" spans="2:34" ht="9.9499999999999993" customHeight="1">
      <c r="D8" s="219" t="s">
        <v>7</v>
      </c>
      <c r="E8" s="219"/>
      <c r="F8" s="219"/>
      <c r="G8" s="219"/>
      <c r="H8" s="219"/>
      <c r="J8" s="75"/>
      <c r="K8" s="75"/>
      <c r="L8" s="75"/>
      <c r="M8" s="75"/>
      <c r="N8" s="74"/>
      <c r="O8" s="74"/>
      <c r="P8" s="74"/>
      <c r="Q8" s="74"/>
      <c r="R8" s="74"/>
      <c r="S8" s="72"/>
      <c r="T8" s="72"/>
      <c r="U8" s="72"/>
      <c r="V8" s="72"/>
      <c r="W8" s="72"/>
      <c r="X8" s="76"/>
      <c r="Y8" s="76"/>
      <c r="Z8" s="76"/>
      <c r="AA8" s="76"/>
      <c r="AB8" s="76"/>
      <c r="AC8" s="77"/>
      <c r="AD8" s="77"/>
      <c r="AE8" s="77"/>
      <c r="AF8" s="77"/>
      <c r="AG8" s="77"/>
      <c r="AH8" s="77"/>
    </row>
    <row r="9" spans="2:34">
      <c r="D9" s="219"/>
      <c r="E9" s="219"/>
      <c r="F9" s="219"/>
      <c r="G9" s="219"/>
      <c r="H9" s="219"/>
      <c r="J9" s="73">
        <v>1</v>
      </c>
      <c r="K9" s="73">
        <v>2</v>
      </c>
      <c r="L9" s="73">
        <v>3</v>
      </c>
      <c r="M9" s="73">
        <v>4</v>
      </c>
      <c r="N9" s="73">
        <v>5</v>
      </c>
      <c r="O9" s="73">
        <v>6</v>
      </c>
      <c r="P9" s="73">
        <v>7</v>
      </c>
      <c r="Q9" s="73">
        <v>8</v>
      </c>
      <c r="R9" s="73">
        <v>9</v>
      </c>
      <c r="S9" s="73">
        <v>10</v>
      </c>
      <c r="T9" s="73">
        <v>11</v>
      </c>
      <c r="U9" s="73">
        <v>12</v>
      </c>
      <c r="V9" s="73">
        <v>13</v>
      </c>
      <c r="W9" s="73">
        <v>14</v>
      </c>
      <c r="X9" s="73">
        <v>15</v>
      </c>
      <c r="Y9" s="73">
        <v>16</v>
      </c>
      <c r="Z9" s="73">
        <v>17</v>
      </c>
      <c r="AA9" s="73">
        <v>18</v>
      </c>
      <c r="AB9" s="73">
        <v>19</v>
      </c>
      <c r="AC9" s="73">
        <v>20</v>
      </c>
      <c r="AD9" s="73">
        <v>21</v>
      </c>
      <c r="AE9" s="73">
        <v>22</v>
      </c>
      <c r="AF9" s="73">
        <v>23</v>
      </c>
      <c r="AG9" s="73">
        <v>24</v>
      </c>
      <c r="AH9" s="73">
        <v>25</v>
      </c>
    </row>
  </sheetData>
  <customSheetViews>
    <customSheetView guid="{97D65C1E-976A-4956-97FC-0E8188ABCFAA}" scale="131">
      <pageMargins left="0.7" right="0.7" top="0.75" bottom="0.75" header="0.3" footer="0.3"/>
      <pageSetup paperSize="9" orientation="portrait" r:id="rId1"/>
    </customSheetView>
    <customSheetView guid="{ADD38025-F4B2-44E2-9D06-07A9BF0F3A51}" scale="131">
      <pageMargins left="0.7" right="0.7" top="0.75" bottom="0.75" header="0.3" footer="0.3"/>
      <pageSetup paperSize="9" orientation="portrait" r:id="rId2"/>
    </customSheetView>
    <customSheetView guid="{AF3BF2A1-5C19-43AE-A08B-3E418E8AE543}" scale="131">
      <pageMargins left="0.7" right="0.7" top="0.75" bottom="0.75" header="0.3" footer="0.3"/>
      <pageSetup paperSize="9" orientation="portrait" r:id="rId3"/>
    </customSheetView>
    <customSheetView guid="{CC42E740-ADA2-4B3E-AB77-9BBCCE9EC444}" scale="131">
      <pageMargins left="0.7" right="0.7" top="0.75" bottom="0.75" header="0.3" footer="0.3"/>
      <pageSetup paperSize="9" orientation="portrait" r:id="rId4"/>
    </customSheetView>
    <customSheetView guid="{DC041AD4-35AB-4F1B-9F3D-F08C88A9A16C}" scale="131">
      <pageMargins left="0.7" right="0.7" top="0.75" bottom="0.75" header="0.3" footer="0.3"/>
      <pageSetup paperSize="9" orientation="portrait" r:id="rId5"/>
    </customSheetView>
    <customSheetView guid="{C9A17BF0-2451-44C4-898F-CFB8403323EA}" scale="131">
      <pageMargins left="0.7" right="0.7" top="0.75" bottom="0.75" header="0.3" footer="0.3"/>
      <pageSetup paperSize="9" orientation="portrait" r:id="rId6"/>
    </customSheetView>
    <customSheetView guid="{E51A7B7A-B72C-4D0D-BEC9-3100296DDB1B}" scale="131">
      <pageMargins left="0.7" right="0.7" top="0.75" bottom="0.75" header="0.3" footer="0.3"/>
      <pageSetup paperSize="9" orientation="portrait" r:id="rId7"/>
    </customSheetView>
    <customSheetView guid="{D674221F-3F50-45D7-B99E-107AE99970DE}" scale="131">
      <pageMargins left="0.7" right="0.7" top="0.75" bottom="0.75" header="0.3" footer="0.3"/>
      <pageSetup paperSize="9" orientation="portrait" r:id="rId8"/>
    </customSheetView>
    <customSheetView guid="{C8C25E0F-313C-40E1-BC27-B55128053FAD}" scale="131">
      <pageMargins left="0.7" right="0.7" top="0.75" bottom="0.75" header="0.3" footer="0.3"/>
      <pageSetup paperSize="9" orientation="portrait" r:id="rId9"/>
    </customSheetView>
    <customSheetView guid="{31578BE1-199E-4DDD-BD28-180CDA7042A3}" scale="131">
      <pageMargins left="0.7" right="0.7" top="0.75" bottom="0.75" header="0.3" footer="0.3"/>
      <pageSetup paperSize="9" orientation="portrait" r:id="rId10"/>
    </customSheetView>
    <customSheetView guid="{915A0EBC-A358-405B-93F7-90752DA34B9F}" scale="131">
      <pageMargins left="0.7" right="0.7" top="0.75" bottom="0.75" header="0.3" footer="0.3"/>
      <pageSetup paperSize="9" orientation="portrait" r:id="rId11"/>
    </customSheetView>
    <customSheetView guid="{B74BB35E-E214-422E-BB39-6D168553F4C5}" scale="131">
      <pageMargins left="0.7" right="0.7" top="0.75" bottom="0.75" header="0.3" footer="0.3"/>
      <pageSetup paperSize="9" orientation="portrait" r:id="rId12"/>
    </customSheetView>
    <customSheetView guid="{C9A812A3-B23E-4057-8694-158B0DEE8D06}" scale="131">
      <pageMargins left="0.7" right="0.7" top="0.75" bottom="0.75" header="0.3" footer="0.3"/>
      <pageSetup paperSize="9" orientation="portrait" r:id="rId13"/>
    </customSheetView>
    <customSheetView guid="{D504B807-AE7E-4042-848D-21D8E9CBBAC1}" scale="131">
      <pageMargins left="0.7" right="0.7" top="0.75" bottom="0.75" header="0.3" footer="0.3"/>
      <pageSetup paperSize="9" orientation="portrait" r:id="rId14"/>
    </customSheetView>
    <customSheetView guid="{4890415D-ABA4-4363-9A7D-9DAD39F08A9F}" scale="131">
      <pageMargins left="0.7" right="0.7" top="0.75" bottom="0.75" header="0.3" footer="0.3"/>
      <pageSetup paperSize="9" orientation="portrait" r:id="rId15"/>
    </customSheetView>
    <customSheetView guid="{F7D68F61-F89A-4541-9A78-C25C58CA23E3}" scale="131">
      <pageMargins left="0.7" right="0.7" top="0.75" bottom="0.75" header="0.3" footer="0.3"/>
      <pageSetup paperSize="9" orientation="portrait" r:id="rId16"/>
    </customSheetView>
    <customSheetView guid="{D8BB7E15-0E8F-45FC-AD1A-6D8C295A087C}" scale="131">
      <pageMargins left="0.7" right="0.7" top="0.75" bottom="0.75" header="0.3" footer="0.3"/>
      <pageSetup paperSize="9" orientation="portrait" r:id="rId17"/>
    </customSheetView>
    <customSheetView guid="{42BB51DB-DC3E-4DA5-9499-5574EB19780E}" scale="131">
      <pageMargins left="0.7" right="0.7" top="0.75" bottom="0.75" header="0.3" footer="0.3"/>
      <pageSetup paperSize="9" orientation="portrait" r:id="rId18"/>
    </customSheetView>
    <customSheetView guid="{B83C9EB8-C964-4489-98C8-19C81BFAE010}" scale="131">
      <pageMargins left="0.7" right="0.7" top="0.75" bottom="0.75" header="0.3" footer="0.3"/>
      <pageSetup paperSize="9" orientation="portrait" r:id="rId19"/>
    </customSheetView>
  </customSheetViews>
  <mergeCells count="2">
    <mergeCell ref="D8:H9"/>
    <mergeCell ref="B2:B6"/>
  </mergeCells>
  <pageMargins left="0.7" right="0.7" top="0.75" bottom="0.75" header="0.3" footer="0.3"/>
  <pageSetup paperSize="9" orientation="portrait" r:id="rId20"/>
</worksheet>
</file>

<file path=xl/worksheets/sheet12.xml><?xml version="1.0" encoding="utf-8"?>
<worksheet xmlns="http://schemas.openxmlformats.org/spreadsheetml/2006/main" xmlns:r="http://schemas.openxmlformats.org/officeDocument/2006/relationships">
  <dimension ref="C2:N23"/>
  <sheetViews>
    <sheetView showGridLines="0" topLeftCell="D1" workbookViewId="0">
      <selection activeCell="C3" sqref="C3:E5"/>
    </sheetView>
  </sheetViews>
  <sheetFormatPr baseColWidth="10" defaultRowHeight="15"/>
  <cols>
    <col min="3" max="3" width="7.7109375" customWidth="1"/>
    <col min="4" max="4" width="5.42578125" customWidth="1"/>
    <col min="6" max="6" width="15.85546875" customWidth="1"/>
    <col min="7" max="7" width="7.42578125" customWidth="1"/>
    <col min="8" max="8" width="14.85546875" customWidth="1"/>
    <col min="9" max="9" width="42.5703125" customWidth="1"/>
    <col min="10" max="10" width="11.85546875" customWidth="1"/>
    <col min="13" max="13" width="17" customWidth="1"/>
    <col min="14" max="14" width="37.140625" customWidth="1"/>
  </cols>
  <sheetData>
    <row r="2" spans="3:14" ht="15.75" thickBot="1"/>
    <row r="3" spans="3:14" ht="27.75" customHeight="1">
      <c r="C3" s="224" t="s">
        <v>47</v>
      </c>
      <c r="D3" s="225"/>
      <c r="E3" s="225"/>
      <c r="F3" s="228" t="s">
        <v>7</v>
      </c>
      <c r="G3" s="228"/>
      <c r="H3" s="228"/>
      <c r="I3" s="228"/>
      <c r="J3" s="229"/>
      <c r="L3" s="12"/>
      <c r="M3" s="232" t="s">
        <v>52</v>
      </c>
      <c r="N3" s="233"/>
    </row>
    <row r="4" spans="3:14" ht="27.75" customHeight="1" thickBot="1">
      <c r="C4" s="226"/>
      <c r="D4" s="227"/>
      <c r="E4" s="227"/>
      <c r="F4" s="120">
        <v>1</v>
      </c>
      <c r="G4" s="120">
        <v>2</v>
      </c>
      <c r="H4" s="120">
        <v>3</v>
      </c>
      <c r="I4" s="120">
        <v>4</v>
      </c>
      <c r="J4" s="126">
        <v>5</v>
      </c>
      <c r="L4" s="12"/>
      <c r="M4" s="234"/>
      <c r="N4" s="235"/>
    </row>
    <row r="5" spans="3:14" ht="24.75" customHeight="1" thickTop="1">
      <c r="C5" s="226"/>
      <c r="D5" s="227"/>
      <c r="E5" s="227"/>
      <c r="F5" s="121" t="s">
        <v>43</v>
      </c>
      <c r="G5" s="121" t="s">
        <v>44</v>
      </c>
      <c r="H5" s="121" t="s">
        <v>13</v>
      </c>
      <c r="I5" s="121" t="s">
        <v>45</v>
      </c>
      <c r="J5" s="127" t="s">
        <v>46</v>
      </c>
      <c r="L5" s="236" t="s">
        <v>117</v>
      </c>
      <c r="M5" s="116" t="s">
        <v>113</v>
      </c>
      <c r="N5" s="117" t="s">
        <v>53</v>
      </c>
    </row>
    <row r="6" spans="3:14" ht="21.75" customHeight="1">
      <c r="C6" s="230" t="s">
        <v>6</v>
      </c>
      <c r="D6" s="122">
        <v>1</v>
      </c>
      <c r="E6" s="123" t="s">
        <v>94</v>
      </c>
      <c r="F6" s="116" t="s">
        <v>48</v>
      </c>
      <c r="G6" s="116" t="s">
        <v>48</v>
      </c>
      <c r="H6" s="116" t="s">
        <v>49</v>
      </c>
      <c r="I6" s="116" t="s">
        <v>50</v>
      </c>
      <c r="J6" s="117" t="s">
        <v>50</v>
      </c>
      <c r="L6" s="237"/>
      <c r="M6" s="116" t="s">
        <v>114</v>
      </c>
      <c r="N6" s="117" t="s">
        <v>107</v>
      </c>
    </row>
    <row r="7" spans="3:14" ht="24" customHeight="1">
      <c r="C7" s="230"/>
      <c r="D7" s="122">
        <v>2</v>
      </c>
      <c r="E7" s="123" t="s">
        <v>95</v>
      </c>
      <c r="F7" s="116" t="s">
        <v>48</v>
      </c>
      <c r="G7" s="116" t="s">
        <v>48</v>
      </c>
      <c r="H7" s="116" t="s">
        <v>49</v>
      </c>
      <c r="I7" s="116" t="s">
        <v>50</v>
      </c>
      <c r="J7" s="117" t="s">
        <v>51</v>
      </c>
      <c r="L7" s="237"/>
      <c r="M7" s="116" t="s">
        <v>115</v>
      </c>
      <c r="N7" s="117" t="s">
        <v>108</v>
      </c>
    </row>
    <row r="8" spans="3:14" ht="24.75" customHeight="1" thickBot="1">
      <c r="C8" s="230"/>
      <c r="D8" s="122">
        <v>3</v>
      </c>
      <c r="E8" s="123" t="s">
        <v>124</v>
      </c>
      <c r="F8" s="116" t="s">
        <v>48</v>
      </c>
      <c r="G8" s="116" t="s">
        <v>49</v>
      </c>
      <c r="H8" s="116" t="s">
        <v>50</v>
      </c>
      <c r="I8" s="116" t="s">
        <v>51</v>
      </c>
      <c r="J8" s="117" t="s">
        <v>51</v>
      </c>
      <c r="L8" s="238"/>
      <c r="M8" s="118" t="s">
        <v>116</v>
      </c>
      <c r="N8" s="119" t="s">
        <v>108</v>
      </c>
    </row>
    <row r="9" spans="3:14" ht="24" customHeight="1" thickTop="1" thickBot="1">
      <c r="C9" s="230"/>
      <c r="D9" s="122">
        <v>4</v>
      </c>
      <c r="E9" s="123" t="s">
        <v>97</v>
      </c>
      <c r="F9" s="116" t="s">
        <v>49</v>
      </c>
      <c r="G9" s="116" t="s">
        <v>50</v>
      </c>
      <c r="H9" s="116" t="s">
        <v>50</v>
      </c>
      <c r="I9" s="116" t="s">
        <v>51</v>
      </c>
      <c r="J9" s="117" t="s">
        <v>51</v>
      </c>
      <c r="L9" s="12"/>
      <c r="M9" s="12"/>
      <c r="N9" s="12"/>
    </row>
    <row r="10" spans="3:14" ht="42" customHeight="1" thickTop="1" thickBot="1">
      <c r="C10" s="231"/>
      <c r="D10" s="124">
        <v>5</v>
      </c>
      <c r="E10" s="125" t="s">
        <v>125</v>
      </c>
      <c r="F10" s="118" t="s">
        <v>50</v>
      </c>
      <c r="G10" s="118" t="s">
        <v>50</v>
      </c>
      <c r="H10" s="118" t="s">
        <v>51</v>
      </c>
      <c r="I10" s="118" t="s">
        <v>51</v>
      </c>
      <c r="J10" s="119" t="s">
        <v>51</v>
      </c>
      <c r="L10" s="239" t="s">
        <v>118</v>
      </c>
      <c r="M10" s="130" t="s">
        <v>61</v>
      </c>
      <c r="N10" s="131" t="s">
        <v>109</v>
      </c>
    </row>
    <row r="11" spans="3:14" ht="60">
      <c r="L11" s="240"/>
      <c r="M11" s="132" t="s">
        <v>60</v>
      </c>
      <c r="N11" s="133" t="s">
        <v>110</v>
      </c>
    </row>
    <row r="12" spans="3:14" ht="53.25" customHeight="1">
      <c r="L12" s="240"/>
      <c r="M12" s="132" t="s">
        <v>62</v>
      </c>
      <c r="N12" s="133" t="s">
        <v>111</v>
      </c>
    </row>
    <row r="13" spans="3:14" ht="51.75" customHeight="1" thickBot="1">
      <c r="L13" s="241"/>
      <c r="M13" s="134" t="s">
        <v>53</v>
      </c>
      <c r="N13" s="135" t="s">
        <v>112</v>
      </c>
    </row>
    <row r="14" spans="3:14" ht="15.75" thickTop="1"/>
    <row r="17" spans="7:9" ht="15.75" thickBot="1"/>
    <row r="18" spans="7:9" ht="31.5" customHeight="1" thickBot="1">
      <c r="G18" s="221" t="s">
        <v>32</v>
      </c>
      <c r="H18" s="222"/>
      <c r="I18" s="223"/>
    </row>
    <row r="19" spans="7:9" ht="29.25" customHeight="1">
      <c r="G19" s="136">
        <v>1</v>
      </c>
      <c r="H19" s="140" t="s">
        <v>33</v>
      </c>
      <c r="I19" s="141" t="s">
        <v>38</v>
      </c>
    </row>
    <row r="20" spans="7:9" ht="25.5" customHeight="1">
      <c r="G20" s="137">
        <v>2</v>
      </c>
      <c r="H20" s="142" t="s">
        <v>34</v>
      </c>
      <c r="I20" s="143" t="s">
        <v>39</v>
      </c>
    </row>
    <row r="21" spans="7:9" ht="24" customHeight="1">
      <c r="G21" s="138">
        <v>3</v>
      </c>
      <c r="H21" s="144" t="s">
        <v>35</v>
      </c>
      <c r="I21" s="145" t="s">
        <v>40</v>
      </c>
    </row>
    <row r="22" spans="7:9" ht="24.75" customHeight="1">
      <c r="G22" s="137">
        <v>4</v>
      </c>
      <c r="H22" s="142" t="s">
        <v>36</v>
      </c>
      <c r="I22" s="143" t="s">
        <v>41</v>
      </c>
    </row>
    <row r="23" spans="7:9" ht="26.25" customHeight="1" thickBot="1">
      <c r="G23" s="139">
        <v>5</v>
      </c>
      <c r="H23" s="146" t="s">
        <v>37</v>
      </c>
      <c r="I23" s="147" t="s">
        <v>42</v>
      </c>
    </row>
  </sheetData>
  <mergeCells count="7">
    <mergeCell ref="G18:I18"/>
    <mergeCell ref="C3:E5"/>
    <mergeCell ref="F3:J3"/>
    <mergeCell ref="C6:C10"/>
    <mergeCell ref="M3:N4"/>
    <mergeCell ref="L5:L8"/>
    <mergeCell ref="L10:L1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sheetPr>
    <tabColor rgb="FF92D050"/>
    <pageSetUpPr autoPageBreaks="0" fitToPage="1"/>
  </sheetPr>
  <dimension ref="A1:Z25"/>
  <sheetViews>
    <sheetView showGridLines="0" topLeftCell="A4" zoomScale="70" zoomScaleNormal="70" workbookViewId="0">
      <selection activeCell="A4" sqref="A1:XFD1048576"/>
    </sheetView>
  </sheetViews>
  <sheetFormatPr baseColWidth="10" defaultColWidth="11.42578125" defaultRowHeight="12"/>
  <cols>
    <col min="1" max="1" width="4.7109375" style="242" customWidth="1"/>
    <col min="2" max="2" width="24.7109375" style="242" customWidth="1"/>
    <col min="3" max="3" width="21.7109375" style="242" customWidth="1"/>
    <col min="4" max="4" width="21.7109375" style="242" hidden="1" customWidth="1"/>
    <col min="5" max="5" width="29" style="242" customWidth="1"/>
    <col min="6" max="8" width="6.7109375" style="242" customWidth="1"/>
    <col min="9" max="9" width="6.7109375" style="247" customWidth="1"/>
    <col min="10" max="10" width="27" style="313" customWidth="1"/>
    <col min="11" max="11" width="6.7109375" style="313" customWidth="1"/>
    <col min="12" max="15" width="6.7109375" style="242" customWidth="1"/>
    <col min="16" max="17" width="6.7109375" style="247" customWidth="1"/>
    <col min="18" max="18" width="24.7109375" style="242" customWidth="1"/>
    <col min="19" max="19" width="6.7109375" style="242" customWidth="1"/>
    <col min="20" max="20" width="21" style="242" customWidth="1"/>
    <col min="21" max="21" width="22" style="242" customWidth="1"/>
    <col min="22" max="22" width="16.7109375" style="248" customWidth="1"/>
    <col min="23" max="23" width="12" style="248" hidden="1" customWidth="1"/>
    <col min="24" max="24" width="41.85546875" style="242" hidden="1" customWidth="1"/>
    <col min="25" max="25" width="12" style="248" hidden="1" customWidth="1"/>
    <col min="26" max="26" width="41.85546875" style="242" hidden="1" customWidth="1"/>
    <col min="27" max="16384" width="11.42578125" style="242"/>
  </cols>
  <sheetData>
    <row r="1" spans="1:26" ht="21">
      <c r="B1" s="243" t="s">
        <v>204</v>
      </c>
      <c r="C1" s="243"/>
      <c r="D1" s="243"/>
      <c r="E1" s="243"/>
      <c r="F1" s="243"/>
      <c r="G1" s="243"/>
      <c r="H1" s="243"/>
      <c r="I1" s="243"/>
      <c r="J1" s="243"/>
      <c r="K1" s="243"/>
      <c r="L1" s="243"/>
      <c r="M1" s="243"/>
      <c r="N1" s="243"/>
      <c r="O1" s="243"/>
      <c r="P1" s="243"/>
      <c r="Q1" s="243"/>
      <c r="R1" s="243"/>
      <c r="S1" s="243"/>
      <c r="T1" s="243"/>
      <c r="U1" s="243"/>
      <c r="V1" s="243"/>
      <c r="W1" s="244"/>
      <c r="Y1" s="244"/>
    </row>
    <row r="2" spans="1:26" ht="21" customHeight="1">
      <c r="B2" s="243" t="s">
        <v>15</v>
      </c>
      <c r="C2" s="243"/>
      <c r="D2" s="243"/>
      <c r="E2" s="243"/>
      <c r="F2" s="243"/>
      <c r="G2" s="243"/>
      <c r="H2" s="243"/>
      <c r="I2" s="243"/>
      <c r="J2" s="243"/>
      <c r="K2" s="243"/>
      <c r="L2" s="243"/>
      <c r="M2" s="243"/>
      <c r="N2" s="243"/>
      <c r="O2" s="243"/>
      <c r="P2" s="243"/>
      <c r="Q2" s="243"/>
      <c r="R2" s="243"/>
      <c r="S2" s="243"/>
      <c r="T2" s="243"/>
      <c r="U2" s="243"/>
      <c r="V2" s="243"/>
      <c r="W2" s="244"/>
      <c r="Y2" s="244"/>
    </row>
    <row r="3" spans="1:26" ht="21">
      <c r="D3" s="245"/>
      <c r="E3" s="245"/>
      <c r="F3" s="245"/>
      <c r="G3" s="245"/>
      <c r="H3" s="245"/>
      <c r="I3" s="246"/>
      <c r="J3" s="245"/>
      <c r="K3" s="245"/>
      <c r="L3" s="245"/>
      <c r="M3" s="245"/>
    </row>
    <row r="4" spans="1:26" s="250" customFormat="1" ht="42" customHeight="1">
      <c r="A4" s="249"/>
      <c r="D4" s="251" t="s">
        <v>0</v>
      </c>
      <c r="E4" s="252"/>
      <c r="F4" s="253" t="s">
        <v>234</v>
      </c>
      <c r="G4" s="253"/>
      <c r="H4" s="253"/>
      <c r="I4" s="253"/>
      <c r="J4" s="253"/>
      <c r="K4" s="253"/>
      <c r="L4" s="253"/>
      <c r="M4" s="253"/>
      <c r="N4" s="253"/>
      <c r="O4" s="253"/>
      <c r="P4" s="253"/>
      <c r="Q4" s="253"/>
      <c r="R4" s="253" t="s">
        <v>23</v>
      </c>
      <c r="S4" s="253"/>
      <c r="T4" s="254">
        <v>2019</v>
      </c>
      <c r="U4" s="254"/>
      <c r="V4" s="254"/>
      <c r="W4" s="255"/>
      <c r="Y4" s="255"/>
    </row>
    <row r="5" spans="1:26" s="250" customFormat="1" ht="42" customHeight="1">
      <c r="A5" s="249"/>
      <c r="D5" s="251" t="s">
        <v>222</v>
      </c>
      <c r="E5" s="252"/>
      <c r="F5" s="316" t="s">
        <v>305</v>
      </c>
      <c r="G5" s="316"/>
      <c r="H5" s="316"/>
      <c r="I5" s="316"/>
      <c r="J5" s="316"/>
      <c r="K5" s="316"/>
      <c r="L5" s="316"/>
      <c r="M5" s="316"/>
      <c r="N5" s="316"/>
      <c r="O5" s="316"/>
      <c r="P5" s="316"/>
      <c r="Q5" s="316"/>
      <c r="R5" s="316"/>
      <c r="S5" s="316"/>
      <c r="T5" s="316"/>
      <c r="U5" s="316"/>
      <c r="V5" s="316"/>
      <c r="W5" s="257"/>
      <c r="Y5" s="257"/>
    </row>
    <row r="6" spans="1:26" s="250" customFormat="1" ht="15">
      <c r="A6" s="249"/>
      <c r="B6" s="258"/>
      <c r="C6" s="258"/>
      <c r="I6" s="259"/>
      <c r="J6" s="260"/>
      <c r="K6" s="260"/>
      <c r="P6" s="259"/>
      <c r="Q6" s="259"/>
      <c r="V6" s="259"/>
      <c r="W6" s="259"/>
      <c r="Y6" s="259"/>
    </row>
    <row r="7" spans="1:26" s="272" customFormat="1" ht="48.75" customHeight="1">
      <c r="A7" s="261"/>
      <c r="B7" s="262" t="s">
        <v>2</v>
      </c>
      <c r="C7" s="262" t="s">
        <v>3</v>
      </c>
      <c r="D7" s="262"/>
      <c r="E7" s="317" t="s">
        <v>5</v>
      </c>
      <c r="F7" s="264" t="s">
        <v>25</v>
      </c>
      <c r="G7" s="262" t="s">
        <v>198</v>
      </c>
      <c r="H7" s="262"/>
      <c r="I7" s="265" t="s">
        <v>22</v>
      </c>
      <c r="J7" s="263" t="s">
        <v>11</v>
      </c>
      <c r="K7" s="266" t="s">
        <v>31</v>
      </c>
      <c r="L7" s="267"/>
      <c r="M7" s="268" t="s">
        <v>183</v>
      </c>
      <c r="N7" s="262" t="s">
        <v>199</v>
      </c>
      <c r="O7" s="262"/>
      <c r="P7" s="265" t="s">
        <v>22</v>
      </c>
      <c r="Q7" s="264" t="s">
        <v>10</v>
      </c>
      <c r="R7" s="262" t="s">
        <v>8</v>
      </c>
      <c r="S7" s="318" t="s">
        <v>16</v>
      </c>
      <c r="T7" s="262" t="s">
        <v>219</v>
      </c>
      <c r="U7" s="263" t="s">
        <v>200</v>
      </c>
      <c r="V7" s="262" t="s">
        <v>9</v>
      </c>
      <c r="W7" s="270" t="s">
        <v>264</v>
      </c>
      <c r="X7" s="271"/>
      <c r="Y7" s="270" t="s">
        <v>277</v>
      </c>
      <c r="Z7" s="271"/>
    </row>
    <row r="8" spans="1:26" s="272" customFormat="1" ht="86.25" customHeight="1">
      <c r="A8" s="261"/>
      <c r="B8" s="262"/>
      <c r="C8" s="262"/>
      <c r="D8" s="262"/>
      <c r="E8" s="317"/>
      <c r="F8" s="264"/>
      <c r="G8" s="319" t="s">
        <v>6</v>
      </c>
      <c r="H8" s="274" t="s">
        <v>7</v>
      </c>
      <c r="I8" s="275"/>
      <c r="J8" s="273"/>
      <c r="K8" s="276" t="s">
        <v>208</v>
      </c>
      <c r="L8" s="277" t="s">
        <v>209</v>
      </c>
      <c r="M8" s="278"/>
      <c r="N8" s="279" t="s">
        <v>6</v>
      </c>
      <c r="O8" s="280" t="s">
        <v>7</v>
      </c>
      <c r="P8" s="275"/>
      <c r="Q8" s="264"/>
      <c r="R8" s="262"/>
      <c r="S8" s="318"/>
      <c r="T8" s="262"/>
      <c r="U8" s="273"/>
      <c r="V8" s="262"/>
      <c r="W8" s="281" t="s">
        <v>266</v>
      </c>
      <c r="X8" s="281" t="s">
        <v>179</v>
      </c>
      <c r="Y8" s="281" t="s">
        <v>266</v>
      </c>
      <c r="Z8" s="281" t="s">
        <v>179</v>
      </c>
    </row>
    <row r="9" spans="1:26" s="250" customFormat="1" ht="165" customHeight="1">
      <c r="A9" s="320">
        <v>1</v>
      </c>
      <c r="B9" s="321" t="s">
        <v>356</v>
      </c>
      <c r="C9" s="284" t="s">
        <v>297</v>
      </c>
      <c r="D9" s="283"/>
      <c r="E9" s="283" t="s">
        <v>246</v>
      </c>
      <c r="F9" s="285" t="s">
        <v>27</v>
      </c>
      <c r="G9" s="283">
        <v>4</v>
      </c>
      <c r="H9" s="283">
        <v>4</v>
      </c>
      <c r="I9" s="286" t="str">
        <f>INDEX(Listas!$L$4:$P$8,G9,H9)</f>
        <v>EXTREMA</v>
      </c>
      <c r="J9" s="322" t="s">
        <v>299</v>
      </c>
      <c r="K9" s="323" t="s">
        <v>207</v>
      </c>
      <c r="L9" s="324" t="str">
        <f>IF('Evaluación de Controles'!F6="X","Probabilidad",IF('Evaluación de Controles'!H6="X","Impacto",))</f>
        <v>Probabilidad</v>
      </c>
      <c r="M9" s="283">
        <f>+'Evaluación de Controles'!X6</f>
        <v>65</v>
      </c>
      <c r="N9" s="283">
        <f>IF('Evaluación de Controles'!F6="X",IF(M9&gt;75,IF(G9&gt;2,G9-2,IF(G9&gt;1,G9-1,G9)),IF(M9&gt;50,IF(G9&gt;1,G9-1,G9),G9)),G9)</f>
        <v>3</v>
      </c>
      <c r="O9" s="283">
        <f>IF('Evaluación de Controles'!H6="X",IF(M9&gt;75,IF(H9&gt;2,H9-2,IF(H9&gt;1,H9-1,H9)),IF(M9&gt;50,IF(H9&gt;1,H9-1,H9),H9)),H9)</f>
        <v>4</v>
      </c>
      <c r="P9" s="286" t="str">
        <f>INDEX(Listas!$L$4:$P$8,N9,O9)</f>
        <v>EXTREMA</v>
      </c>
      <c r="Q9" s="325" t="s">
        <v>221</v>
      </c>
      <c r="R9" s="290" t="s">
        <v>301</v>
      </c>
      <c r="S9" s="285" t="s">
        <v>247</v>
      </c>
      <c r="T9" s="283" t="s">
        <v>248</v>
      </c>
      <c r="U9" s="283" t="s">
        <v>303</v>
      </c>
      <c r="V9" s="283" t="s">
        <v>249</v>
      </c>
      <c r="W9" s="291">
        <f>56/56</f>
        <v>1</v>
      </c>
      <c r="X9" s="292" t="s">
        <v>268</v>
      </c>
      <c r="Y9" s="291">
        <f>56/56</f>
        <v>1</v>
      </c>
      <c r="Z9" s="292" t="s">
        <v>268</v>
      </c>
    </row>
    <row r="10" spans="1:26" s="250" customFormat="1" ht="127.5" customHeight="1">
      <c r="A10" s="320">
        <v>2</v>
      </c>
      <c r="B10" s="321" t="s">
        <v>357</v>
      </c>
      <c r="C10" s="284" t="s">
        <v>298</v>
      </c>
      <c r="D10" s="283"/>
      <c r="E10" s="283" t="s">
        <v>250</v>
      </c>
      <c r="F10" s="285" t="s">
        <v>27</v>
      </c>
      <c r="G10" s="283">
        <v>1</v>
      </c>
      <c r="H10" s="283">
        <v>5</v>
      </c>
      <c r="I10" s="286" t="str">
        <f>INDEX(Listas!$L$4:$P$8,G10,H10)</f>
        <v>ALTA</v>
      </c>
      <c r="J10" s="287" t="s">
        <v>300</v>
      </c>
      <c r="K10" s="323" t="s">
        <v>207</v>
      </c>
      <c r="L10" s="324" t="str">
        <f>IF('Evaluación de Controles'!F7="X","Probabilidad",IF('Evaluación de Controles'!H7="X","Impacto",))</f>
        <v>Probabilidad</v>
      </c>
      <c r="M10" s="283">
        <f>'Evaluación de Controles'!X7</f>
        <v>65</v>
      </c>
      <c r="N10" s="283">
        <f>IF('Evaluación de Controles'!F7="X",IF(M10&gt;75,IF(G10&gt;2,G10-2,IF(G10&gt;1,G10-1,G10)),IF(M10&gt;50,IF(G10&gt;1,G10-1,G10),G10)),G10)</f>
        <v>1</v>
      </c>
      <c r="O10" s="283">
        <f>IF('Evaluación de Controles'!H7="X",IF(M10&gt;75,IF(H10&gt;2,H10-2,IF(H10&gt;1,H10-1,H10)),IF(M10&gt;50,IF(H10&gt;1,H10-1,H10),H10)),H10)</f>
        <v>5</v>
      </c>
      <c r="P10" s="286" t="str">
        <f>INDEX(Listas!$L$4:$P$8,N10,O10)</f>
        <v>ALTA</v>
      </c>
      <c r="Q10" s="325" t="s">
        <v>197</v>
      </c>
      <c r="R10" s="290" t="s">
        <v>302</v>
      </c>
      <c r="S10" s="285" t="s">
        <v>247</v>
      </c>
      <c r="T10" s="283" t="s">
        <v>248</v>
      </c>
      <c r="U10" s="283" t="s">
        <v>304</v>
      </c>
      <c r="V10" s="283" t="s">
        <v>251</v>
      </c>
      <c r="W10" s="291">
        <v>1</v>
      </c>
      <c r="X10" s="292" t="s">
        <v>269</v>
      </c>
      <c r="Y10" s="291">
        <v>1</v>
      </c>
      <c r="Z10" s="292" t="s">
        <v>279</v>
      </c>
    </row>
    <row r="11" spans="1:26" s="250" customFormat="1" ht="76.5" hidden="1" customHeight="1">
      <c r="A11" s="320"/>
      <c r="B11" s="283"/>
      <c r="C11" s="284"/>
      <c r="D11" s="283"/>
      <c r="E11" s="283"/>
      <c r="F11" s="285"/>
      <c r="G11" s="283"/>
      <c r="H11" s="283"/>
      <c r="I11" s="286"/>
      <c r="J11" s="287"/>
      <c r="K11" s="323"/>
      <c r="L11" s="324"/>
      <c r="M11" s="283"/>
      <c r="N11" s="283"/>
      <c r="O11" s="283"/>
      <c r="P11" s="286"/>
      <c r="Q11" s="325"/>
      <c r="R11" s="290"/>
      <c r="S11" s="285"/>
      <c r="T11" s="283"/>
      <c r="U11" s="283"/>
      <c r="V11" s="283"/>
      <c r="W11" s="294"/>
      <c r="X11" s="295"/>
      <c r="Y11" s="294"/>
      <c r="Z11" s="295"/>
    </row>
    <row r="12" spans="1:26" s="250" customFormat="1" ht="70.5" hidden="1" customHeight="1">
      <c r="A12" s="320"/>
      <c r="B12" s="283"/>
      <c r="C12" s="284"/>
      <c r="D12" s="283"/>
      <c r="E12" s="283"/>
      <c r="F12" s="285"/>
      <c r="G12" s="283"/>
      <c r="H12" s="283"/>
      <c r="I12" s="286"/>
      <c r="J12" s="287"/>
      <c r="K12" s="323"/>
      <c r="L12" s="324"/>
      <c r="M12" s="283"/>
      <c r="N12" s="283"/>
      <c r="O12" s="283"/>
      <c r="P12" s="286"/>
      <c r="Q12" s="325"/>
      <c r="R12" s="290"/>
      <c r="S12" s="285"/>
      <c r="T12" s="283"/>
      <c r="U12" s="283"/>
      <c r="V12" s="283"/>
      <c r="W12" s="294"/>
      <c r="X12" s="295"/>
      <c r="Y12" s="294"/>
      <c r="Z12" s="295"/>
    </row>
    <row r="13" spans="1:26" s="250" customFormat="1" ht="16.5" customHeight="1">
      <c r="A13" s="320"/>
      <c r="B13" s="296"/>
      <c r="C13" s="293"/>
      <c r="D13" s="296"/>
      <c r="E13" s="296"/>
      <c r="F13" s="297"/>
      <c r="G13" s="296"/>
      <c r="H13" s="296"/>
      <c r="I13" s="298"/>
      <c r="J13" s="299"/>
      <c r="K13" s="326"/>
      <c r="L13" s="327"/>
      <c r="M13" s="296"/>
      <c r="N13" s="296"/>
      <c r="O13" s="296"/>
      <c r="P13" s="298"/>
      <c r="Q13" s="328"/>
      <c r="R13" s="301"/>
      <c r="S13" s="297"/>
      <c r="T13" s="296"/>
      <c r="U13" s="296"/>
      <c r="V13" s="296"/>
      <c r="W13" s="294"/>
      <c r="X13" s="295"/>
      <c r="Y13" s="294"/>
      <c r="Z13" s="295"/>
    </row>
    <row r="14" spans="1:26">
      <c r="D14" s="303"/>
      <c r="G14" s="304" t="s">
        <v>71</v>
      </c>
      <c r="H14" s="304"/>
      <c r="I14" s="305">
        <f>COUNTIF(I9:I10,"BAJA")</f>
        <v>0</v>
      </c>
      <c r="J14" s="242"/>
      <c r="K14" s="242"/>
      <c r="N14" s="304" t="s">
        <v>71</v>
      </c>
      <c r="O14" s="304"/>
      <c r="P14" s="305">
        <f>COUNTIF(P9:P10,"BAJA")</f>
        <v>0</v>
      </c>
      <c r="Q14" s="242"/>
      <c r="V14" s="242"/>
      <c r="W14" s="242"/>
      <c r="Y14" s="242"/>
    </row>
    <row r="15" spans="1:26">
      <c r="D15" s="303"/>
      <c r="G15" s="304" t="s">
        <v>73</v>
      </c>
      <c r="H15" s="304"/>
      <c r="I15" s="305">
        <f>COUNTIF(I9:I10,"MODERADA")</f>
        <v>0</v>
      </c>
      <c r="J15" s="242"/>
      <c r="K15" s="242"/>
      <c r="N15" s="304" t="s">
        <v>73</v>
      </c>
      <c r="O15" s="304"/>
      <c r="P15" s="305">
        <f>COUNTIF(P9:P10,"MODERADA")</f>
        <v>0</v>
      </c>
      <c r="Q15" s="242"/>
      <c r="V15" s="242"/>
      <c r="W15" s="242"/>
      <c r="Y15" s="242"/>
    </row>
    <row r="16" spans="1:26">
      <c r="B16" s="306"/>
      <c r="D16" s="303"/>
      <c r="E16" s="306"/>
      <c r="G16" s="304" t="s">
        <v>72</v>
      </c>
      <c r="H16" s="304"/>
      <c r="I16" s="305">
        <f>COUNTIF(I9:I10,"ALTA")</f>
        <v>1</v>
      </c>
      <c r="J16" s="242"/>
      <c r="K16" s="242"/>
      <c r="N16" s="304" t="s">
        <v>72</v>
      </c>
      <c r="O16" s="304"/>
      <c r="P16" s="305">
        <f>COUNTIF(P9:P10,"ALTA")</f>
        <v>1</v>
      </c>
      <c r="Q16" s="242"/>
      <c r="V16" s="242"/>
      <c r="W16" s="242"/>
      <c r="Y16" s="242"/>
    </row>
    <row r="17" spans="2:26" ht="15.75">
      <c r="B17" s="308" t="s">
        <v>223</v>
      </c>
      <c r="D17" s="303"/>
      <c r="E17" s="308" t="s">
        <v>224</v>
      </c>
      <c r="G17" s="304" t="s">
        <v>74</v>
      </c>
      <c r="H17" s="304"/>
      <c r="I17" s="305">
        <f>COUNTIF(I9:I10,"EXTREMA")</f>
        <v>1</v>
      </c>
      <c r="J17" s="242"/>
      <c r="K17" s="242"/>
      <c r="N17" s="304" t="s">
        <v>74</v>
      </c>
      <c r="O17" s="304"/>
      <c r="P17" s="305">
        <f>COUNTIF(P9:P10,"EXTREMA")</f>
        <v>1</v>
      </c>
      <c r="Q17" s="242"/>
      <c r="V17" s="242"/>
      <c r="W17" s="242"/>
      <c r="Y17" s="242"/>
    </row>
    <row r="18" spans="2:26">
      <c r="I18" s="242"/>
      <c r="J18" s="242"/>
      <c r="K18" s="242"/>
      <c r="P18" s="242"/>
      <c r="Q18" s="242"/>
      <c r="V18" s="242"/>
      <c r="W18" s="242"/>
      <c r="Y18" s="242"/>
    </row>
    <row r="20" spans="2:26" ht="15.75">
      <c r="B20" s="311" t="s">
        <v>182</v>
      </c>
      <c r="C20" s="312" t="s">
        <v>361</v>
      </c>
    </row>
    <row r="25" spans="2:26">
      <c r="W25" s="314"/>
      <c r="X25" s="314"/>
      <c r="Y25" s="314"/>
      <c r="Z25" s="314"/>
    </row>
  </sheetData>
  <sheetProtection password="B598" sheet="1" objects="1" scenarios="1"/>
  <customSheetViews>
    <customSheetView guid="{97D65C1E-976A-4956-97FC-0E8188ABCFAA}"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
    </customSheetView>
    <customSheetView guid="{ADD38025-F4B2-44E2-9D06-07A9BF0F3A51}"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2"/>
    </customSheetView>
    <customSheetView guid="{AF3BF2A1-5C19-43AE-A08B-3E418E8AE543}"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3"/>
    </customSheetView>
    <customSheetView guid="{CC42E740-ADA2-4B3E-AB77-9BBCCE9EC444}"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4"/>
    </customSheetView>
    <customSheetView guid="{DC041AD4-35AB-4F1B-9F3D-F08C88A9A16C}"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5"/>
    </customSheetView>
    <customSheetView guid="{C9A17BF0-2451-44C4-898F-CFB8403323EA}"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6"/>
    </customSheetView>
    <customSheetView guid="{E51A7B7A-B72C-4D0D-BEC9-3100296DDB1B}"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7"/>
    </customSheetView>
    <customSheetView guid="{D674221F-3F50-45D7-B99E-107AE99970DE}"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8"/>
    </customSheetView>
    <customSheetView guid="{C8C25E0F-313C-40E1-BC27-B55128053FAD}"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9"/>
    </customSheetView>
    <customSheetView guid="{31578BE1-199E-4DDD-BD28-180CDA7042A3}"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0"/>
    </customSheetView>
    <customSheetView guid="{915A0EBC-A358-405B-93F7-90752DA34B9F}"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1"/>
    </customSheetView>
    <customSheetView guid="{B74BB35E-E214-422E-BB39-6D168553F4C5}"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2"/>
    </customSheetView>
    <customSheetView guid="{C9A812A3-B23E-4057-8694-158B0DEE8D06}"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3"/>
    </customSheetView>
    <customSheetView guid="{D504B807-AE7E-4042-848D-21D8E9CBBAC1}" scale="55" fitToPage="1" printArea="1" hiddenColumns="1" topLeftCell="A5">
      <selection activeCell="AC10" sqref="AC10"/>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4890415D-ABA4-4363-9A7D-9DAD39F08A9F}" fitToPage="1" printArea="1" topLeftCell="G1">
      <selection activeCell="T9" sqref="T9"/>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F7D68F61-F89A-4541-9A78-C25C58CA23E3}" fitToPage="1" printArea="1" topLeftCell="G1">
      <selection activeCell="T9" sqref="T9"/>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D8BB7E15-0E8F-45FC-AD1A-6D8C295A087C}"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7"/>
    </customSheetView>
    <customSheetView guid="{42BB51DB-DC3E-4DA5-9499-5574EB19780E}"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8"/>
    </customSheetView>
    <customSheetView guid="{B83C9EB8-C964-4489-98C8-19C81BFAE010}"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9"/>
    </customSheetView>
  </customSheetViews>
  <mergeCells count="36">
    <mergeCell ref="F7:F8"/>
    <mergeCell ref="U7:U8"/>
    <mergeCell ref="D4:E4"/>
    <mergeCell ref="F4:Q4"/>
    <mergeCell ref="R4:S4"/>
    <mergeCell ref="T4:V4"/>
    <mergeCell ref="D5:E5"/>
    <mergeCell ref="F5:V5"/>
    <mergeCell ref="G7:H7"/>
    <mergeCell ref="I7:I8"/>
    <mergeCell ref="J7:J8"/>
    <mergeCell ref="M7:M8"/>
    <mergeCell ref="K7:L7"/>
    <mergeCell ref="N7:O7"/>
    <mergeCell ref="G16:H16"/>
    <mergeCell ref="G17:H17"/>
    <mergeCell ref="N14:O14"/>
    <mergeCell ref="N15:O15"/>
    <mergeCell ref="N16:O16"/>
    <mergeCell ref="N17:O17"/>
    <mergeCell ref="B1:V1"/>
    <mergeCell ref="B2:V2"/>
    <mergeCell ref="Y7:Z7"/>
    <mergeCell ref="G14:H14"/>
    <mergeCell ref="G15:H15"/>
    <mergeCell ref="W7:X7"/>
    <mergeCell ref="P7:P8"/>
    <mergeCell ref="Q7:Q8"/>
    <mergeCell ref="S7:S8"/>
    <mergeCell ref="T7:T8"/>
    <mergeCell ref="V7:V8"/>
    <mergeCell ref="R7:R8"/>
    <mergeCell ref="B7:B8"/>
    <mergeCell ref="C7:C8"/>
    <mergeCell ref="D7:D8"/>
    <mergeCell ref="E7:E8"/>
  </mergeCells>
  <conditionalFormatting sqref="I3 P3 I6:I8 P6:P8 I14:I1048576 P14:P1048576">
    <cfRule type="cellIs" dxfId="71" priority="32" operator="equal">
      <formula>"BAJA"</formula>
    </cfRule>
  </conditionalFormatting>
  <conditionalFormatting sqref="I3 P3 I6:I8 P6:P8 I14:I1048576 P14:P1048576">
    <cfRule type="cellIs" dxfId="70" priority="29" operator="equal">
      <formula>"EXTREMA"</formula>
    </cfRule>
    <cfRule type="cellIs" dxfId="69" priority="30" operator="equal">
      <formula>"ALTA"</formula>
    </cfRule>
    <cfRule type="cellIs" dxfId="68" priority="31" operator="equal">
      <formula>"MODERADA"</formula>
    </cfRule>
  </conditionalFormatting>
  <conditionalFormatting sqref="F3:G3 N3:O3 F6:G6 G7:H13 N6:O8 F14:G1048576 N14:O1048576">
    <cfRule type="colorScale" priority="28">
      <colorScale>
        <cfvo type="num" val="1"/>
        <cfvo type="num" val="3"/>
        <cfvo type="num" val="5"/>
        <color theme="6" tint="-0.499984740745262"/>
        <color rgb="FFFFFF00"/>
        <color rgb="FFC00000"/>
      </colorScale>
    </cfRule>
  </conditionalFormatting>
  <conditionalFormatting sqref="I9:I13">
    <cfRule type="cellIs" dxfId="67" priority="6" operator="equal">
      <formula>"EXTREMA"</formula>
    </cfRule>
    <cfRule type="cellIs" dxfId="66" priority="7" operator="equal">
      <formula>"ALTA"</formula>
    </cfRule>
    <cfRule type="cellIs" dxfId="65" priority="8" operator="equal">
      <formula>"MODERADA"</formula>
    </cfRule>
    <cfRule type="cellIs" dxfId="64" priority="9" operator="equal">
      <formula>"BAJA"</formula>
    </cfRule>
  </conditionalFormatting>
  <conditionalFormatting sqref="P9:P13">
    <cfRule type="cellIs" dxfId="63" priority="2" operator="equal">
      <formula>"EXTREMA"</formula>
    </cfRule>
    <cfRule type="cellIs" dxfId="62" priority="3" operator="equal">
      <formula>"ALTA"</formula>
    </cfRule>
    <cfRule type="cellIs" dxfId="61" priority="4" operator="equal">
      <formula>"MODERADA"</formula>
    </cfRule>
    <cfRule type="cellIs" dxfId="60" priority="5" operator="equal">
      <formula>"BAJA"</formula>
    </cfRule>
  </conditionalFormatting>
  <conditionalFormatting sqref="N9:O13">
    <cfRule type="colorScale" priority="1">
      <colorScale>
        <cfvo type="num" val="1"/>
        <cfvo type="num" val="3"/>
        <cfvo type="num" val="5"/>
        <color theme="6" tint="-0.499984740745262"/>
        <color rgb="FFFFFF00"/>
        <color rgb="FFC00000"/>
      </colorScale>
    </cfRule>
  </conditionalFormatting>
  <printOptions horizontalCentered="1"/>
  <pageMargins left="0.39370078740157483" right="0.39370078740157483" top="0.74803149606299213" bottom="0.15748031496062992" header="0.31496062992125984" footer="0.15748031496062992"/>
  <pageSetup paperSize="258" scale="69"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F9:F13</xm:sqref>
        </x14:dataValidation>
        <x14:dataValidation type="list" showInputMessage="1" showErrorMessage="1">
          <x14:formula1>
            <xm:f>Listas!$C$4:$C$7</xm:f>
          </x14:formula1>
          <xm:sqref>K9:K13</xm:sqref>
        </x14:dataValidation>
      </x14:dataValidations>
    </ext>
  </extLst>
</worksheet>
</file>

<file path=xl/worksheets/sheet3.xml><?xml version="1.0" encoding="utf-8"?>
<worksheet xmlns="http://schemas.openxmlformats.org/spreadsheetml/2006/main" xmlns:r="http://schemas.openxmlformats.org/officeDocument/2006/relationships">
  <sheetPr>
    <tabColor rgb="FF92D050"/>
    <pageSetUpPr autoPageBreaks="0" fitToPage="1"/>
  </sheetPr>
  <dimension ref="A1:Z27"/>
  <sheetViews>
    <sheetView showGridLines="0" zoomScale="70" zoomScaleNormal="70" workbookViewId="0">
      <selection sqref="A1:XFD1048576"/>
    </sheetView>
  </sheetViews>
  <sheetFormatPr baseColWidth="10" defaultColWidth="11.42578125" defaultRowHeight="12"/>
  <cols>
    <col min="1" max="1" width="4.7109375" style="242" customWidth="1"/>
    <col min="2" max="2" width="21.7109375" style="242" customWidth="1"/>
    <col min="3" max="3" width="23.28515625" style="242" customWidth="1"/>
    <col min="4" max="4" width="21.7109375" style="242" hidden="1" customWidth="1"/>
    <col min="5" max="5" width="21.7109375" style="242" customWidth="1"/>
    <col min="6" max="8" width="6.7109375" style="242" customWidth="1"/>
    <col min="9" max="9" width="6.7109375" style="247" customWidth="1"/>
    <col min="10" max="10" width="25.140625" style="313" customWidth="1"/>
    <col min="11" max="11" width="6.7109375" style="313" customWidth="1"/>
    <col min="12" max="15" width="6.7109375" style="242" customWidth="1"/>
    <col min="16" max="17" width="6.7109375" style="247" customWidth="1"/>
    <col min="18" max="18" width="24.7109375" style="242" customWidth="1"/>
    <col min="19" max="19" width="6.7109375" style="242" customWidth="1"/>
    <col min="20" max="20" width="20.140625" style="242" customWidth="1"/>
    <col min="21" max="21" width="16.7109375" style="242" customWidth="1"/>
    <col min="22" max="22" width="16.7109375" style="248" customWidth="1"/>
    <col min="23" max="23" width="12" style="248" hidden="1" customWidth="1"/>
    <col min="24" max="24" width="41.85546875" style="242" hidden="1" customWidth="1"/>
    <col min="25" max="25" width="12" style="248" hidden="1" customWidth="1"/>
    <col min="26" max="26" width="41.85546875" style="242" hidden="1" customWidth="1"/>
    <col min="27" max="16384" width="11.42578125" style="242"/>
  </cols>
  <sheetData>
    <row r="1" spans="1:26" ht="21">
      <c r="B1" s="243" t="s">
        <v>204</v>
      </c>
      <c r="C1" s="243"/>
      <c r="D1" s="243"/>
      <c r="E1" s="243"/>
      <c r="F1" s="243"/>
      <c r="G1" s="243"/>
      <c r="H1" s="243"/>
      <c r="I1" s="243"/>
      <c r="J1" s="243"/>
      <c r="K1" s="243"/>
      <c r="L1" s="243"/>
      <c r="M1" s="243"/>
      <c r="N1" s="243"/>
      <c r="O1" s="243"/>
      <c r="P1" s="243"/>
      <c r="Q1" s="243"/>
      <c r="R1" s="243"/>
      <c r="S1" s="243"/>
      <c r="T1" s="243"/>
      <c r="U1" s="243"/>
      <c r="V1" s="243"/>
      <c r="W1" s="244"/>
      <c r="Y1" s="244"/>
    </row>
    <row r="2" spans="1:26" ht="21" customHeight="1">
      <c r="B2" s="243" t="s">
        <v>15</v>
      </c>
      <c r="C2" s="243"/>
      <c r="D2" s="243"/>
      <c r="E2" s="243"/>
      <c r="F2" s="243"/>
      <c r="G2" s="243"/>
      <c r="H2" s="243"/>
      <c r="I2" s="243"/>
      <c r="J2" s="243"/>
      <c r="K2" s="243"/>
      <c r="L2" s="243"/>
      <c r="M2" s="243"/>
      <c r="N2" s="243"/>
      <c r="O2" s="243"/>
      <c r="P2" s="243"/>
      <c r="Q2" s="243"/>
      <c r="R2" s="243"/>
      <c r="S2" s="243"/>
      <c r="T2" s="243"/>
      <c r="U2" s="243"/>
      <c r="V2" s="243"/>
      <c r="W2" s="244"/>
      <c r="Y2" s="244"/>
    </row>
    <row r="3" spans="1:26" ht="21">
      <c r="D3" s="245"/>
      <c r="E3" s="245"/>
      <c r="F3" s="245"/>
      <c r="G3" s="245"/>
      <c r="H3" s="245"/>
      <c r="I3" s="246"/>
      <c r="J3" s="245"/>
      <c r="K3" s="245"/>
      <c r="L3" s="245"/>
      <c r="M3" s="245"/>
    </row>
    <row r="4" spans="1:26" s="250" customFormat="1" ht="45.75" customHeight="1">
      <c r="A4" s="249"/>
      <c r="D4" s="251" t="s">
        <v>0</v>
      </c>
      <c r="E4" s="252"/>
      <c r="F4" s="253" t="s">
        <v>256</v>
      </c>
      <c r="G4" s="253"/>
      <c r="H4" s="253"/>
      <c r="I4" s="253"/>
      <c r="J4" s="253"/>
      <c r="K4" s="253"/>
      <c r="L4" s="253"/>
      <c r="M4" s="253"/>
      <c r="N4" s="253"/>
      <c r="O4" s="253"/>
      <c r="P4" s="253"/>
      <c r="Q4" s="253"/>
      <c r="R4" s="253" t="s">
        <v>23</v>
      </c>
      <c r="S4" s="253"/>
      <c r="T4" s="254">
        <v>2019</v>
      </c>
      <c r="U4" s="254"/>
      <c r="V4" s="254"/>
      <c r="W4" s="255"/>
      <c r="Y4" s="255"/>
    </row>
    <row r="5" spans="1:26" s="250" customFormat="1" ht="126.75" customHeight="1">
      <c r="A5" s="249"/>
      <c r="D5" s="251" t="s">
        <v>1</v>
      </c>
      <c r="E5" s="252"/>
      <c r="F5" s="256" t="s">
        <v>324</v>
      </c>
      <c r="G5" s="256"/>
      <c r="H5" s="256"/>
      <c r="I5" s="256"/>
      <c r="J5" s="256"/>
      <c r="K5" s="256"/>
      <c r="L5" s="256"/>
      <c r="M5" s="256"/>
      <c r="N5" s="256"/>
      <c r="O5" s="256"/>
      <c r="P5" s="256"/>
      <c r="Q5" s="256"/>
      <c r="R5" s="256"/>
      <c r="S5" s="256"/>
      <c r="T5" s="256"/>
      <c r="U5" s="256"/>
      <c r="V5" s="256"/>
      <c r="W5" s="257"/>
      <c r="Y5" s="257"/>
    </row>
    <row r="6" spans="1:26" s="250" customFormat="1" ht="15">
      <c r="A6" s="249"/>
      <c r="B6" s="258"/>
      <c r="C6" s="258"/>
      <c r="I6" s="259"/>
      <c r="J6" s="260"/>
      <c r="K6" s="260"/>
      <c r="P6" s="259"/>
      <c r="Q6" s="259"/>
      <c r="V6" s="259"/>
      <c r="W6" s="259"/>
      <c r="Y6" s="259"/>
    </row>
    <row r="7" spans="1:26" s="272" customFormat="1" ht="30" customHeight="1">
      <c r="A7" s="261"/>
      <c r="B7" s="262" t="s">
        <v>2</v>
      </c>
      <c r="C7" s="262" t="s">
        <v>3</v>
      </c>
      <c r="D7" s="262" t="s">
        <v>4</v>
      </c>
      <c r="E7" s="262" t="s">
        <v>5</v>
      </c>
      <c r="F7" s="264" t="s">
        <v>25</v>
      </c>
      <c r="G7" s="262" t="s">
        <v>198</v>
      </c>
      <c r="H7" s="262"/>
      <c r="I7" s="265" t="s">
        <v>22</v>
      </c>
      <c r="J7" s="263" t="s">
        <v>11</v>
      </c>
      <c r="K7" s="266" t="s">
        <v>31</v>
      </c>
      <c r="L7" s="267"/>
      <c r="M7" s="268" t="s">
        <v>183</v>
      </c>
      <c r="N7" s="262" t="s">
        <v>199</v>
      </c>
      <c r="O7" s="262"/>
      <c r="P7" s="265" t="s">
        <v>22</v>
      </c>
      <c r="Q7" s="264" t="s">
        <v>10</v>
      </c>
      <c r="R7" s="262" t="s">
        <v>8</v>
      </c>
      <c r="S7" s="269" t="s">
        <v>16</v>
      </c>
      <c r="T7" s="262" t="s">
        <v>230</v>
      </c>
      <c r="U7" s="263" t="s">
        <v>200</v>
      </c>
      <c r="V7" s="262" t="s">
        <v>9</v>
      </c>
      <c r="W7" s="270" t="s">
        <v>264</v>
      </c>
      <c r="X7" s="271"/>
      <c r="Y7" s="270" t="s">
        <v>277</v>
      </c>
      <c r="Z7" s="271"/>
    </row>
    <row r="8" spans="1:26" s="272" customFormat="1" ht="83.25" customHeight="1">
      <c r="A8" s="261"/>
      <c r="B8" s="262"/>
      <c r="C8" s="262"/>
      <c r="D8" s="262"/>
      <c r="E8" s="262"/>
      <c r="F8" s="264"/>
      <c r="G8" s="319" t="s">
        <v>6</v>
      </c>
      <c r="H8" s="274" t="s">
        <v>7</v>
      </c>
      <c r="I8" s="275"/>
      <c r="J8" s="273"/>
      <c r="K8" s="276" t="s">
        <v>208</v>
      </c>
      <c r="L8" s="277" t="s">
        <v>209</v>
      </c>
      <c r="M8" s="278"/>
      <c r="N8" s="279" t="s">
        <v>6</v>
      </c>
      <c r="O8" s="280" t="s">
        <v>7</v>
      </c>
      <c r="P8" s="275"/>
      <c r="Q8" s="264"/>
      <c r="R8" s="262"/>
      <c r="S8" s="269"/>
      <c r="T8" s="262"/>
      <c r="U8" s="273"/>
      <c r="V8" s="262"/>
      <c r="W8" s="281" t="s">
        <v>266</v>
      </c>
      <c r="X8" s="281" t="s">
        <v>179</v>
      </c>
      <c r="Y8" s="281" t="s">
        <v>266</v>
      </c>
      <c r="Z8" s="281" t="s">
        <v>179</v>
      </c>
    </row>
    <row r="9" spans="1:26" s="250" customFormat="1" ht="195">
      <c r="A9" s="329">
        <v>1</v>
      </c>
      <c r="B9" s="283" t="s">
        <v>306</v>
      </c>
      <c r="C9" s="284" t="s">
        <v>252</v>
      </c>
      <c r="D9" s="283"/>
      <c r="E9" s="283" t="s">
        <v>309</v>
      </c>
      <c r="F9" s="285" t="s">
        <v>27</v>
      </c>
      <c r="G9" s="283">
        <v>3</v>
      </c>
      <c r="H9" s="283">
        <v>4</v>
      </c>
      <c r="I9" s="286" t="str">
        <f>INDEX(Listas!$L$4:$P$8,G9,H9)</f>
        <v>EXTREMA</v>
      </c>
      <c r="J9" s="287" t="s">
        <v>312</v>
      </c>
      <c r="K9" s="288" t="s">
        <v>207</v>
      </c>
      <c r="L9" s="289" t="str">
        <f>IF('Evaluación de Controles'!F8="X","Probabilidad",IF('Evaluación de Controles'!H8="X","Impacto",))</f>
        <v>Probabilidad</v>
      </c>
      <c r="M9" s="290">
        <f>+'Evaluación de Controles'!X8</f>
        <v>35</v>
      </c>
      <c r="N9" s="283">
        <f>IF('Evaluación de Controles'!F8="X",IF(M9&gt;75,IF(G9&gt;2,G9-2,IF(G9&gt;1,G9-1,G9)),IF(M9&gt;50,IF(G9&gt;1,G9-1,G9),G9)),G9)</f>
        <v>3</v>
      </c>
      <c r="O9" s="283">
        <f>IF('Evaluación de Controles'!H8="X",IF(M9&gt;75,IF(H9&gt;2,H9-2,IF(H9&gt;1,H9-1,H9)),IF(M9&gt;50,IF(H9&gt;1,H9-1,H9),H9)),H9)</f>
        <v>4</v>
      </c>
      <c r="P9" s="286" t="str">
        <f>INDEX(Listas!$L$4:$P$8,N9,O9)</f>
        <v>EXTREMA</v>
      </c>
      <c r="Q9" s="330" t="s">
        <v>221</v>
      </c>
      <c r="R9" s="290" t="s">
        <v>315</v>
      </c>
      <c r="S9" s="285" t="s">
        <v>17</v>
      </c>
      <c r="T9" s="283" t="s">
        <v>253</v>
      </c>
      <c r="U9" s="283" t="s">
        <v>318</v>
      </c>
      <c r="V9" s="283" t="s">
        <v>254</v>
      </c>
      <c r="W9" s="291">
        <v>1</v>
      </c>
      <c r="X9" s="292" t="s">
        <v>270</v>
      </c>
      <c r="Y9" s="291">
        <v>1</v>
      </c>
      <c r="Z9" s="292" t="s">
        <v>280</v>
      </c>
    </row>
    <row r="10" spans="1:26" s="250" customFormat="1" ht="186" customHeight="1">
      <c r="A10" s="329">
        <v>2</v>
      </c>
      <c r="B10" s="283" t="s">
        <v>307</v>
      </c>
      <c r="C10" s="284" t="s">
        <v>245</v>
      </c>
      <c r="D10" s="283"/>
      <c r="E10" s="283" t="s">
        <v>310</v>
      </c>
      <c r="F10" s="285" t="s">
        <v>27</v>
      </c>
      <c r="G10" s="283">
        <v>3</v>
      </c>
      <c r="H10" s="283">
        <v>5</v>
      </c>
      <c r="I10" s="286" t="str">
        <f>INDEX(Listas!$L$4:$P$8,G10,H10)</f>
        <v>EXTREMA</v>
      </c>
      <c r="J10" s="287" t="s">
        <v>313</v>
      </c>
      <c r="K10" s="288" t="s">
        <v>207</v>
      </c>
      <c r="L10" s="289" t="str">
        <f>IF('Evaluación de Controles'!F9="X","Probabilidad",IF('Evaluación de Controles'!H9="X","Impacto",))</f>
        <v>Probabilidad</v>
      </c>
      <c r="M10" s="290">
        <f>+'Evaluación de Controles'!X9</f>
        <v>40</v>
      </c>
      <c r="N10" s="283">
        <f>IF('Evaluación de Controles'!F9="X",IF(M10&gt;75,IF(G10&gt;2,G10-2,IF(G10&gt;1,G10-1,G10)),IF(M10&gt;50,IF(G10&gt;1,G10-1,G10),G10)),G10)</f>
        <v>3</v>
      </c>
      <c r="O10" s="283">
        <f>IF('Evaluación de Controles'!H9="X",IF(M10&gt;75,IF(H10&gt;2,H10-2,IF(H10&gt;1,H10-1,H10)),IF(M10&gt;50,IF(H10&gt;1,H10-1,H10),H10)),H10)</f>
        <v>5</v>
      </c>
      <c r="P10" s="286" t="str">
        <f>INDEX(Listas!$L$4:$P$8,N10,O10)</f>
        <v>EXTREMA</v>
      </c>
      <c r="Q10" s="330" t="s">
        <v>197</v>
      </c>
      <c r="R10" s="290" t="s">
        <v>316</v>
      </c>
      <c r="S10" s="285" t="s">
        <v>247</v>
      </c>
      <c r="T10" s="283" t="s">
        <v>253</v>
      </c>
      <c r="U10" s="283" t="s">
        <v>320</v>
      </c>
      <c r="V10" s="283" t="s">
        <v>255</v>
      </c>
      <c r="W10" s="291">
        <v>1</v>
      </c>
      <c r="X10" s="292" t="s">
        <v>271</v>
      </c>
      <c r="Y10" s="291">
        <v>1</v>
      </c>
      <c r="Z10" s="292" t="s">
        <v>271</v>
      </c>
    </row>
    <row r="11" spans="1:26" s="250" customFormat="1" ht="147.75" customHeight="1">
      <c r="A11" s="329">
        <v>3</v>
      </c>
      <c r="B11" s="283" t="s">
        <v>308</v>
      </c>
      <c r="C11" s="284" t="s">
        <v>258</v>
      </c>
      <c r="D11" s="283"/>
      <c r="E11" s="283" t="s">
        <v>311</v>
      </c>
      <c r="F11" s="285" t="s">
        <v>27</v>
      </c>
      <c r="G11" s="283">
        <v>3</v>
      </c>
      <c r="H11" s="283">
        <v>4</v>
      </c>
      <c r="I11" s="286" t="str">
        <f>INDEX(Listas!$L$4:$P$8,G11,H11)</f>
        <v>EXTREMA</v>
      </c>
      <c r="J11" s="287" t="s">
        <v>314</v>
      </c>
      <c r="K11" s="288" t="s">
        <v>207</v>
      </c>
      <c r="L11" s="289" t="str">
        <f>IF('Evaluación de Controles'!F10="X","Probabilidad",IF('Evaluación de Controles'!H10="X","Impacto",))</f>
        <v>Probabilidad</v>
      </c>
      <c r="M11" s="290">
        <f>+'Evaluación de Controles'!X10</f>
        <v>40</v>
      </c>
      <c r="N11" s="283">
        <f>IF('Evaluación de Controles'!F10="X",IF(M11&gt;75,IF(G11&gt;2,G11-2,IF(G11&gt;1,G11-1,G11)),IF(M11&gt;50,IF(G11&gt;1,G11-1,G11),G11)),G11)</f>
        <v>3</v>
      </c>
      <c r="O11" s="283">
        <f>IF('Evaluación de Controles'!H10="X",IF(M11&gt;75,IF(H11&gt;2,H11-2,IF(H11&gt;1,H11-1,H11)),IF(M11&gt;50,IF(H11&gt;1,H11-1,H11),H11)),H11)</f>
        <v>4</v>
      </c>
      <c r="P11" s="286" t="str">
        <f>INDEX(Listas!$L$4:$P$8,N11,O11)</f>
        <v>EXTREMA</v>
      </c>
      <c r="Q11" s="330" t="s">
        <v>197</v>
      </c>
      <c r="R11" s="290" t="s">
        <v>317</v>
      </c>
      <c r="S11" s="285" t="s">
        <v>220</v>
      </c>
      <c r="T11" s="283" t="s">
        <v>253</v>
      </c>
      <c r="U11" s="283" t="s">
        <v>319</v>
      </c>
      <c r="V11" s="283" t="s">
        <v>259</v>
      </c>
      <c r="W11" s="291">
        <f>11/11</f>
        <v>1</v>
      </c>
      <c r="X11" s="292" t="s">
        <v>272</v>
      </c>
      <c r="Y11" s="291">
        <f>11/11</f>
        <v>1</v>
      </c>
      <c r="Z11" s="292" t="s">
        <v>272</v>
      </c>
    </row>
    <row r="12" spans="1:26" s="250" customFormat="1" ht="126.75" hidden="1" customHeight="1">
      <c r="A12" s="329"/>
      <c r="B12" s="283"/>
      <c r="C12" s="284"/>
      <c r="D12" s="283"/>
      <c r="E12" s="283"/>
      <c r="F12" s="285"/>
      <c r="G12" s="283"/>
      <c r="H12" s="283"/>
      <c r="I12" s="286"/>
      <c r="J12" s="287"/>
      <c r="K12" s="288"/>
      <c r="L12" s="289"/>
      <c r="M12" s="290"/>
      <c r="N12" s="283"/>
      <c r="O12" s="283"/>
      <c r="P12" s="286"/>
      <c r="Q12" s="330"/>
      <c r="R12" s="290"/>
      <c r="S12" s="285"/>
      <c r="T12" s="283"/>
      <c r="U12" s="283"/>
      <c r="V12" s="283"/>
      <c r="W12" s="294"/>
      <c r="X12" s="295"/>
      <c r="Y12" s="294"/>
      <c r="Z12" s="295"/>
    </row>
    <row r="13" spans="1:26" ht="110.25" hidden="1" customHeight="1">
      <c r="B13" s="331"/>
      <c r="C13" s="332"/>
      <c r="D13" s="333"/>
      <c r="E13" s="334"/>
      <c r="F13" s="334"/>
      <c r="G13" s="334"/>
      <c r="H13" s="334"/>
      <c r="I13" s="335"/>
      <c r="J13" s="336"/>
      <c r="K13" s="336"/>
      <c r="L13" s="334"/>
      <c r="M13" s="337"/>
      <c r="N13" s="334"/>
      <c r="O13" s="334"/>
      <c r="P13" s="335"/>
      <c r="Q13" s="335"/>
      <c r="R13" s="334"/>
      <c r="S13" s="334"/>
      <c r="T13" s="334"/>
      <c r="U13" s="334"/>
      <c r="V13" s="338"/>
      <c r="W13" s="242"/>
      <c r="Y13" s="242"/>
    </row>
    <row r="14" spans="1:26" ht="15">
      <c r="B14" s="339"/>
      <c r="C14" s="340"/>
      <c r="D14" s="341"/>
      <c r="E14" s="303"/>
      <c r="F14" s="303"/>
      <c r="G14" s="342"/>
      <c r="H14" s="342"/>
      <c r="I14" s="343"/>
      <c r="J14" s="344"/>
      <c r="K14" s="344"/>
      <c r="L14" s="342"/>
      <c r="M14" s="345"/>
      <c r="N14" s="342"/>
      <c r="O14" s="342"/>
      <c r="P14" s="343"/>
      <c r="Q14" s="346"/>
      <c r="R14" s="303"/>
      <c r="S14" s="303"/>
      <c r="T14" s="303"/>
      <c r="U14" s="303"/>
      <c r="V14" s="347"/>
      <c r="W14" s="242"/>
      <c r="Y14" s="242"/>
    </row>
    <row r="15" spans="1:26" ht="24.75" customHeight="1">
      <c r="B15" s="348"/>
      <c r="C15" s="348"/>
      <c r="D15" s="348"/>
      <c r="E15" s="348"/>
      <c r="F15" s="348"/>
      <c r="G15" s="349" t="s">
        <v>71</v>
      </c>
      <c r="H15" s="349"/>
      <c r="I15" s="350">
        <f>COUNTIF(I9:I11,"BAJA")</f>
        <v>0</v>
      </c>
      <c r="J15" s="351"/>
      <c r="K15" s="351"/>
      <c r="L15" s="303"/>
      <c r="M15" s="352"/>
      <c r="N15" s="349" t="s">
        <v>71</v>
      </c>
      <c r="O15" s="349"/>
      <c r="P15" s="350">
        <f>COUNTIF(P9:P11,"BAJA")</f>
        <v>0</v>
      </c>
      <c r="W15" s="242"/>
      <c r="Y15" s="242"/>
    </row>
    <row r="16" spans="1:26" ht="12" customHeight="1">
      <c r="B16" s="353"/>
      <c r="C16" s="353"/>
      <c r="D16" s="353"/>
      <c r="E16" s="353"/>
      <c r="F16" s="354"/>
      <c r="G16" s="355" t="s">
        <v>73</v>
      </c>
      <c r="H16" s="356"/>
      <c r="I16" s="305">
        <f>COUNTIF(I9:I11,"MODERADA")</f>
        <v>0</v>
      </c>
      <c r="J16" s="351"/>
      <c r="K16" s="351"/>
      <c r="L16" s="303"/>
      <c r="M16" s="348"/>
      <c r="N16" s="355" t="s">
        <v>73</v>
      </c>
      <c r="O16" s="356"/>
      <c r="P16" s="305">
        <f>COUNTIF(P9:P11,"MODERADA")</f>
        <v>0</v>
      </c>
      <c r="W16" s="242"/>
      <c r="Y16" s="242"/>
    </row>
    <row r="17" spans="2:26">
      <c r="B17" s="306"/>
      <c r="D17" s="303"/>
      <c r="E17" s="306"/>
      <c r="F17" s="303"/>
      <c r="G17" s="355" t="s">
        <v>72</v>
      </c>
      <c r="H17" s="356"/>
      <c r="I17" s="305">
        <f>COUNTIF(I9:I11,"ALTA")</f>
        <v>0</v>
      </c>
      <c r="J17" s="351"/>
      <c r="K17" s="351"/>
      <c r="L17" s="303"/>
      <c r="M17" s="303"/>
      <c r="N17" s="355" t="s">
        <v>72</v>
      </c>
      <c r="O17" s="356"/>
      <c r="P17" s="305">
        <f>COUNTIF(P9:P11,"ALTA")</f>
        <v>0</v>
      </c>
      <c r="Q17" s="242"/>
      <c r="V17" s="242"/>
      <c r="W17" s="242"/>
      <c r="Y17" s="242"/>
    </row>
    <row r="18" spans="2:26" ht="15.75">
      <c r="B18" s="307" t="s">
        <v>223</v>
      </c>
      <c r="D18" s="303"/>
      <c r="E18" s="308" t="s">
        <v>224</v>
      </c>
      <c r="F18" s="303"/>
      <c r="G18" s="355" t="s">
        <v>74</v>
      </c>
      <c r="H18" s="356"/>
      <c r="I18" s="305">
        <f>COUNTIF(I9:I11,"EXTREMA")</f>
        <v>3</v>
      </c>
      <c r="J18" s="351"/>
      <c r="K18" s="351"/>
      <c r="L18" s="303"/>
      <c r="M18" s="303"/>
      <c r="N18" s="355" t="s">
        <v>74</v>
      </c>
      <c r="O18" s="356"/>
      <c r="P18" s="305">
        <f>COUNTIF(P9:P11,"EXTREMA")</f>
        <v>3</v>
      </c>
      <c r="Q18" s="242"/>
      <c r="V18" s="242"/>
      <c r="W18" s="242"/>
      <c r="Y18" s="242"/>
    </row>
    <row r="19" spans="2:26">
      <c r="D19" s="303"/>
      <c r="E19" s="303"/>
      <c r="G19" s="303"/>
      <c r="H19" s="303"/>
      <c r="I19" s="346"/>
      <c r="J19" s="351"/>
      <c r="K19" s="351"/>
      <c r="L19" s="303"/>
      <c r="M19" s="303" t="s">
        <v>20</v>
      </c>
      <c r="P19" s="242"/>
      <c r="Q19" s="242"/>
      <c r="V19" s="242"/>
    </row>
    <row r="20" spans="2:26">
      <c r="D20" s="303"/>
      <c r="I20" s="242"/>
      <c r="J20" s="242"/>
      <c r="K20" s="242"/>
      <c r="P20" s="242"/>
      <c r="Q20" s="242"/>
      <c r="V20" s="242"/>
    </row>
    <row r="21" spans="2:26" ht="15.75">
      <c r="B21" s="311" t="s">
        <v>182</v>
      </c>
      <c r="C21" s="312" t="s">
        <v>361</v>
      </c>
      <c r="D21" s="303"/>
      <c r="I21" s="242"/>
      <c r="J21" s="242"/>
      <c r="K21" s="242"/>
      <c r="P21" s="242"/>
      <c r="Q21" s="242"/>
      <c r="V21" s="242"/>
    </row>
    <row r="22" spans="2:26">
      <c r="D22" s="303"/>
      <c r="I22" s="242"/>
      <c r="J22" s="242"/>
      <c r="K22" s="242"/>
      <c r="P22" s="242"/>
      <c r="Q22" s="242"/>
      <c r="V22" s="242"/>
    </row>
    <row r="23" spans="2:26">
      <c r="D23" s="303"/>
      <c r="I23" s="242"/>
      <c r="J23" s="242"/>
      <c r="K23" s="242"/>
      <c r="P23" s="242"/>
      <c r="Q23" s="242"/>
      <c r="V23" s="242"/>
    </row>
    <row r="24" spans="2:26">
      <c r="D24" s="303"/>
      <c r="I24" s="242"/>
      <c r="J24" s="242"/>
      <c r="K24" s="242"/>
      <c r="P24" s="242"/>
      <c r="Q24" s="242"/>
      <c r="V24" s="242"/>
    </row>
    <row r="25" spans="2:26">
      <c r="D25" s="303"/>
      <c r="I25" s="242"/>
      <c r="J25" s="242"/>
      <c r="K25" s="242"/>
      <c r="P25" s="242"/>
      <c r="Q25" s="242"/>
      <c r="V25" s="242"/>
      <c r="W25" s="314"/>
      <c r="X25" s="314"/>
      <c r="Y25" s="314"/>
      <c r="Z25" s="314"/>
    </row>
    <row r="26" spans="2:26">
      <c r="D26" s="303"/>
      <c r="I26" s="242"/>
      <c r="J26" s="242"/>
      <c r="K26" s="242"/>
      <c r="P26" s="242"/>
      <c r="Q26" s="242"/>
      <c r="V26" s="242"/>
    </row>
    <row r="27" spans="2:26">
      <c r="D27" s="303"/>
      <c r="I27" s="242"/>
      <c r="J27" s="242"/>
      <c r="K27" s="242"/>
      <c r="P27" s="242"/>
      <c r="Q27" s="242"/>
      <c r="V27" s="242"/>
    </row>
  </sheetData>
  <sheetProtection password="B598" sheet="1" objects="1" scenarios="1"/>
  <customSheetViews>
    <customSheetView guid="{97D65C1E-976A-4956-97FC-0E8188ABCFAA}" scale="85" hiddenColumns="1">
      <selection activeCell="U21" sqref="A1:V21"/>
      <pageMargins left="0.77" right="0.19685039370078741" top="0.87" bottom="0.49" header="0.31496062992125984" footer="0.23622047244094491"/>
      <printOptions horizontalCentered="1"/>
      <pageSetup paperSize="5" scale="90" fitToHeight="0" orientation="landscape" r:id="rId1"/>
    </customSheetView>
    <customSheetView guid="{ADD38025-F4B2-44E2-9D06-07A9BF0F3A51}" scale="85" hiddenColumns="1">
      <selection activeCell="U21" sqref="A1:V21"/>
      <pageMargins left="0.77" right="0.19685039370078741" top="0.87" bottom="0.49" header="0.31496062992125984" footer="0.23622047244094491"/>
      <printOptions horizontalCentered="1"/>
      <pageSetup paperSize="5" scale="90" fitToHeight="0" orientation="landscape" r:id="rId2"/>
    </customSheetView>
    <customSheetView guid="{AF3BF2A1-5C19-43AE-A08B-3E418E8AE543}"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3"/>
    </customSheetView>
    <customSheetView guid="{CC42E740-ADA2-4B3E-AB77-9BBCCE9EC444}"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4"/>
    </customSheetView>
    <customSheetView guid="{DC041AD4-35AB-4F1B-9F3D-F08C88A9A16C}"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5"/>
    </customSheetView>
    <customSheetView guid="{C9A17BF0-2451-44C4-898F-CFB8403323EA}"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6"/>
    </customSheetView>
    <customSheetView guid="{E51A7B7A-B72C-4D0D-BEC9-3100296DDB1B}"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7"/>
    </customSheetView>
    <customSheetView guid="{D674221F-3F50-45D7-B99E-107AE99970DE}"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8"/>
    </customSheetView>
    <customSheetView guid="{C8C25E0F-313C-40E1-BC27-B55128053FAD}"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9"/>
    </customSheetView>
    <customSheetView guid="{31578BE1-199E-4DDD-BD28-180CDA7042A3}"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0"/>
    </customSheetView>
    <customSheetView guid="{915A0EBC-A358-405B-93F7-90752DA34B9F}" scale="85" fitToPage="1" printArea="1" hiddenColumns="1">
      <selection activeCell="U21" sqref="A1:V21"/>
      <pageMargins left="0.72" right="0.18" top="0.94488188976377963" bottom="0.55118110236220474" header="0.31496062992125984" footer="0.31496062992125984"/>
      <printOptions horizontalCentered="1"/>
      <pageSetup scale="74" fitToHeight="0" orientation="landscape" r:id="rId11"/>
    </customSheetView>
    <customSheetView guid="{B74BB35E-E214-422E-BB39-6D168553F4C5}" scale="85" fitToPage="1" printArea="1" hiddenColumns="1">
      <selection activeCell="U21" sqref="A1:V21"/>
      <pageMargins left="0.72" right="0.18" top="0.94488188976377963" bottom="0.55118110236220474" header="0.31496062992125984" footer="0.31496062992125984"/>
      <printOptions horizontalCentered="1"/>
      <pageSetup scale="74" fitToHeight="0" orientation="landscape" r:id="rId12"/>
    </customSheetView>
    <customSheetView guid="{C9A812A3-B23E-4057-8694-158B0DEE8D06}" scale="85" fitToPage="1" printArea="1" hiddenColumns="1" topLeftCell="A2">
      <selection activeCell="AA10" sqref="AA10"/>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D504B807-AE7E-4042-848D-21D8E9CBBAC1}" fitToPage="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4890415D-ABA4-4363-9A7D-9DAD39F08A9F}" fitToPage="1" printArea="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F7D68F61-F89A-4541-9A78-C25C58CA23E3}" fitToPage="1" printArea="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D8BB7E15-0E8F-45FC-AD1A-6D8C295A087C}" scale="85" hiddenColumns="1">
      <selection activeCell="U21" sqref="A1:V21"/>
      <pageMargins left="0.77" right="0.19685039370078741" top="0.87" bottom="0.49" header="0.31496062992125984" footer="0.23622047244094491"/>
      <printOptions horizontalCentered="1"/>
      <pageSetup paperSize="5" scale="90" fitToHeight="0" orientation="landscape" r:id="rId17"/>
    </customSheetView>
    <customSheetView guid="{42BB51DB-DC3E-4DA5-9499-5574EB19780E}" scale="85" hiddenColumns="1">
      <selection activeCell="U21" sqref="A1:V21"/>
      <pageMargins left="0.77" right="0.19685039370078741" top="0.87" bottom="0.49" header="0.31496062992125984" footer="0.23622047244094491"/>
      <printOptions horizontalCentered="1"/>
      <pageSetup paperSize="5" scale="90" fitToHeight="0" orientation="landscape" r:id="rId18"/>
    </customSheetView>
    <customSheetView guid="{B83C9EB8-C964-4489-98C8-19C81BFAE010}" scale="85" hiddenColumns="1">
      <selection activeCell="U21" sqref="A1:V21"/>
      <pageMargins left="0.77" right="0.19685039370078741" top="0.87" bottom="0.49" header="0.31496062992125984" footer="0.23622047244094491"/>
      <printOptions horizontalCentered="1"/>
      <pageSetup paperSize="5" scale="90" fitToHeight="0" orientation="landscape" r:id="rId19"/>
    </customSheetView>
  </customSheetViews>
  <mergeCells count="37">
    <mergeCell ref="B1:V1"/>
    <mergeCell ref="D4:E4"/>
    <mergeCell ref="F4:Q4"/>
    <mergeCell ref="R4:S4"/>
    <mergeCell ref="T4:V4"/>
    <mergeCell ref="B2:V2"/>
    <mergeCell ref="D5:E5"/>
    <mergeCell ref="F5:V5"/>
    <mergeCell ref="B7:B8"/>
    <mergeCell ref="C7:C8"/>
    <mergeCell ref="D7:D8"/>
    <mergeCell ref="E7:E8"/>
    <mergeCell ref="F7:F8"/>
    <mergeCell ref="G7:H7"/>
    <mergeCell ref="I7:I8"/>
    <mergeCell ref="J7:J8"/>
    <mergeCell ref="S7:S8"/>
    <mergeCell ref="T7:T8"/>
    <mergeCell ref="V7:V8"/>
    <mergeCell ref="K7:L7"/>
    <mergeCell ref="M7:M8"/>
    <mergeCell ref="Y7:Z7"/>
    <mergeCell ref="G16:H16"/>
    <mergeCell ref="B16:F16"/>
    <mergeCell ref="G17:H17"/>
    <mergeCell ref="G18:H18"/>
    <mergeCell ref="N15:O15"/>
    <mergeCell ref="N16:O16"/>
    <mergeCell ref="N17:O17"/>
    <mergeCell ref="N18:O18"/>
    <mergeCell ref="G15:H15"/>
    <mergeCell ref="N7:O7"/>
    <mergeCell ref="P7:P8"/>
    <mergeCell ref="Q7:Q8"/>
    <mergeCell ref="R7:R8"/>
    <mergeCell ref="U7:U8"/>
    <mergeCell ref="W7:X7"/>
  </mergeCells>
  <conditionalFormatting sqref="I3 P3 I6 P6 I13:I1048576 P13:P1048576">
    <cfRule type="cellIs" dxfId="59" priority="47" operator="equal">
      <formula>"BAJA"</formula>
    </cfRule>
  </conditionalFormatting>
  <conditionalFormatting sqref="I3 P3 I6 P6 I13:I1048576 P13:P1048576">
    <cfRule type="cellIs" dxfId="58" priority="44" operator="equal">
      <formula>"EXTREMA"</formula>
    </cfRule>
    <cfRule type="cellIs" dxfId="57" priority="45" operator="equal">
      <formula>"ALTA"</formula>
    </cfRule>
    <cfRule type="cellIs" dxfId="56" priority="46" operator="equal">
      <formula>"MODERADA"</formula>
    </cfRule>
  </conditionalFormatting>
  <conditionalFormatting sqref="F3:G3 N3:O3 F6:G6 G9:H12 F13:G1048576 N6:O6 N13:O1048576">
    <cfRule type="colorScale" priority="43">
      <colorScale>
        <cfvo type="num" val="1"/>
        <cfvo type="num" val="3"/>
        <cfvo type="num" val="5"/>
        <color theme="6" tint="-0.499984740745262"/>
        <color rgb="FFFFFF00"/>
        <color rgb="FFC00000"/>
      </colorScale>
    </cfRule>
  </conditionalFormatting>
  <conditionalFormatting sqref="I9:I12">
    <cfRule type="cellIs" dxfId="55" priority="11" operator="equal">
      <formula>"EXTREMA"</formula>
    </cfRule>
    <cfRule type="cellIs" dxfId="54" priority="12" operator="equal">
      <formula>"ALTA"</formula>
    </cfRule>
    <cfRule type="cellIs" dxfId="53" priority="13" operator="equal">
      <formula>"MODERADA"</formula>
    </cfRule>
    <cfRule type="cellIs" dxfId="52" priority="14" operator="equal">
      <formula>"BAJA"</formula>
    </cfRule>
  </conditionalFormatting>
  <conditionalFormatting sqref="P9:P12">
    <cfRule type="cellIs" dxfId="51" priority="7" operator="equal">
      <formula>"EXTREMA"</formula>
    </cfRule>
    <cfRule type="cellIs" dxfId="50" priority="8" operator="equal">
      <formula>"ALTA"</formula>
    </cfRule>
    <cfRule type="cellIs" dxfId="49" priority="9" operator="equal">
      <formula>"MODERADA"</formula>
    </cfRule>
    <cfRule type="cellIs" dxfId="48" priority="10" operator="equal">
      <formula>"BAJA"</formula>
    </cfRule>
  </conditionalFormatting>
  <conditionalFormatting sqref="N9:O12">
    <cfRule type="colorScale" priority="6">
      <colorScale>
        <cfvo type="num" val="1"/>
        <cfvo type="num" val="3"/>
        <cfvo type="num" val="5"/>
        <color theme="6" tint="-0.499984740745262"/>
        <color rgb="FFFFFF00"/>
        <color rgb="FFC00000"/>
      </colorScale>
    </cfRule>
  </conditionalFormatting>
  <conditionalFormatting sqref="G7:H8 N7:O8">
    <cfRule type="colorScale" priority="1">
      <colorScale>
        <cfvo type="num" val="1"/>
        <cfvo type="num" val="3"/>
        <cfvo type="num" val="5"/>
        <color theme="6" tint="-0.499984740745262"/>
        <color rgb="FFFFFF00"/>
        <color rgb="FFC00000"/>
      </colorScale>
    </cfRule>
  </conditionalFormatting>
  <conditionalFormatting sqref="I7:I8 P7:P8">
    <cfRule type="cellIs" dxfId="47" priority="5" operator="equal">
      <formula>"BAJA"</formula>
    </cfRule>
  </conditionalFormatting>
  <conditionalFormatting sqref="I7:I8 P7:P8">
    <cfRule type="cellIs" dxfId="46" priority="2" operator="equal">
      <formula>"EXTREMA"</formula>
    </cfRule>
    <cfRule type="cellIs" dxfId="45" priority="3" operator="equal">
      <formula>"ALTA"</formula>
    </cfRule>
    <cfRule type="cellIs" dxfId="44" priority="4" operator="equal">
      <formula>"MODERADA"</formula>
    </cfRule>
  </conditionalFormatting>
  <printOptions horizontalCentered="1"/>
  <pageMargins left="0.39370078740157483" right="0.19685039370078741" top="0.86614173228346458" bottom="0.47244094488188981" header="0.31496062992125984" footer="0.23622047244094491"/>
  <pageSetup paperSize="258" scale="73"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F9:F12</xm:sqref>
        </x14:dataValidation>
        <x14:dataValidation type="list" showInputMessage="1" showErrorMessage="1">
          <x14:formula1>
            <xm:f>Listas!$C$4:$C$7</xm:f>
          </x14:formula1>
          <xm:sqref>K9:K12</xm:sqref>
        </x14:dataValidation>
      </x14:dataValidations>
    </ext>
  </extLst>
</worksheet>
</file>

<file path=xl/worksheets/sheet4.xml><?xml version="1.0" encoding="utf-8"?>
<worksheet xmlns="http://schemas.openxmlformats.org/spreadsheetml/2006/main" xmlns:r="http://schemas.openxmlformats.org/officeDocument/2006/relationships">
  <sheetPr>
    <tabColor rgb="FF92D050"/>
    <pageSetUpPr autoPageBreaks="0" fitToPage="1"/>
  </sheetPr>
  <dimension ref="A1:Z24"/>
  <sheetViews>
    <sheetView showGridLines="0" topLeftCell="A8" zoomScale="70" zoomScaleNormal="70" workbookViewId="0">
      <selection activeCell="A10" sqref="A1:XFD1048576"/>
    </sheetView>
  </sheetViews>
  <sheetFormatPr baseColWidth="10" defaultColWidth="11.42578125" defaultRowHeight="12"/>
  <cols>
    <col min="1" max="1" width="4.7109375" style="242" customWidth="1"/>
    <col min="2" max="2" width="23.7109375" style="242" customWidth="1"/>
    <col min="3" max="3" width="21.7109375" style="242" customWidth="1"/>
    <col min="4" max="4" width="21.7109375" style="242" hidden="1" customWidth="1"/>
    <col min="5" max="5" width="21.7109375" style="242" customWidth="1"/>
    <col min="6" max="8" width="6.7109375" style="242" customWidth="1"/>
    <col min="9" max="9" width="6.7109375" style="247" customWidth="1"/>
    <col min="10" max="10" width="21.7109375" style="313" customWidth="1"/>
    <col min="11" max="11" width="6.7109375" style="313" customWidth="1"/>
    <col min="12" max="15" width="6.7109375" style="242" customWidth="1"/>
    <col min="16" max="17" width="6.7109375" style="247" customWidth="1"/>
    <col min="18" max="18" width="24.7109375" style="242" customWidth="1"/>
    <col min="19" max="19" width="6.7109375" style="242" customWidth="1"/>
    <col min="20" max="20" width="19.7109375" style="242" customWidth="1"/>
    <col min="21" max="21" width="19.5703125" style="242" customWidth="1"/>
    <col min="22" max="22" width="16.7109375" style="248" customWidth="1"/>
    <col min="23" max="23" width="12" style="248" hidden="1" customWidth="1"/>
    <col min="24" max="24" width="41.85546875" style="242" hidden="1" customWidth="1"/>
    <col min="25" max="25" width="12" style="248" hidden="1" customWidth="1"/>
    <col min="26" max="26" width="41.85546875" style="242" hidden="1" customWidth="1"/>
    <col min="27" max="16384" width="11.42578125" style="242"/>
  </cols>
  <sheetData>
    <row r="1" spans="1:26" ht="21">
      <c r="B1" s="243" t="s">
        <v>204</v>
      </c>
      <c r="C1" s="243"/>
      <c r="D1" s="243"/>
      <c r="E1" s="243"/>
      <c r="F1" s="243"/>
      <c r="G1" s="243"/>
      <c r="H1" s="243"/>
      <c r="I1" s="243"/>
      <c r="J1" s="243"/>
      <c r="K1" s="243"/>
      <c r="L1" s="243"/>
      <c r="M1" s="243"/>
      <c r="N1" s="243"/>
      <c r="O1" s="243"/>
      <c r="P1" s="243"/>
      <c r="Q1" s="243"/>
      <c r="R1" s="243"/>
      <c r="S1" s="243"/>
      <c r="T1" s="243"/>
      <c r="U1" s="243"/>
      <c r="V1" s="243"/>
      <c r="W1" s="244"/>
      <c r="Y1" s="244"/>
    </row>
    <row r="2" spans="1:26" ht="21" customHeight="1">
      <c r="B2" s="243" t="s">
        <v>15</v>
      </c>
      <c r="C2" s="243"/>
      <c r="D2" s="243"/>
      <c r="E2" s="243"/>
      <c r="F2" s="243"/>
      <c r="G2" s="243"/>
      <c r="H2" s="243"/>
      <c r="I2" s="243"/>
      <c r="J2" s="243"/>
      <c r="K2" s="243"/>
      <c r="L2" s="243"/>
      <c r="M2" s="243"/>
      <c r="N2" s="243"/>
      <c r="O2" s="243"/>
      <c r="P2" s="243"/>
      <c r="Q2" s="243"/>
      <c r="R2" s="243"/>
      <c r="S2" s="243"/>
      <c r="T2" s="243"/>
      <c r="U2" s="243"/>
      <c r="V2" s="243"/>
      <c r="W2" s="244"/>
      <c r="Y2" s="244"/>
    </row>
    <row r="3" spans="1:26" ht="21">
      <c r="D3" s="245"/>
      <c r="E3" s="245"/>
      <c r="F3" s="245"/>
      <c r="G3" s="245"/>
      <c r="H3" s="245"/>
      <c r="I3" s="246"/>
      <c r="J3" s="245"/>
      <c r="K3" s="245"/>
      <c r="L3" s="245"/>
      <c r="M3" s="245"/>
    </row>
    <row r="4" spans="1:26" s="250" customFormat="1" ht="24" customHeight="1">
      <c r="A4" s="249"/>
      <c r="D4" s="251" t="s">
        <v>0</v>
      </c>
      <c r="E4" s="252"/>
      <c r="F4" s="253" t="s">
        <v>257</v>
      </c>
      <c r="G4" s="253"/>
      <c r="H4" s="253"/>
      <c r="I4" s="253"/>
      <c r="J4" s="253"/>
      <c r="K4" s="253"/>
      <c r="L4" s="253"/>
      <c r="M4" s="253"/>
      <c r="N4" s="253"/>
      <c r="O4" s="253"/>
      <c r="P4" s="253"/>
      <c r="Q4" s="253"/>
      <c r="R4" s="253" t="s">
        <v>23</v>
      </c>
      <c r="S4" s="253"/>
      <c r="T4" s="254">
        <v>2019</v>
      </c>
      <c r="U4" s="254"/>
      <c r="V4" s="254"/>
      <c r="W4" s="255"/>
      <c r="Y4" s="255"/>
    </row>
    <row r="5" spans="1:26" s="250" customFormat="1" ht="90" customHeight="1">
      <c r="A5" s="249"/>
      <c r="D5" s="251" t="s">
        <v>1</v>
      </c>
      <c r="E5" s="252"/>
      <c r="F5" s="256" t="s">
        <v>338</v>
      </c>
      <c r="G5" s="256"/>
      <c r="H5" s="256"/>
      <c r="I5" s="256"/>
      <c r="J5" s="256"/>
      <c r="K5" s="256"/>
      <c r="L5" s="256"/>
      <c r="M5" s="256"/>
      <c r="N5" s="256"/>
      <c r="O5" s="256"/>
      <c r="P5" s="256"/>
      <c r="Q5" s="256"/>
      <c r="R5" s="256"/>
      <c r="S5" s="256"/>
      <c r="T5" s="256"/>
      <c r="U5" s="256"/>
      <c r="V5" s="256"/>
      <c r="W5" s="257"/>
      <c r="Y5" s="257"/>
    </row>
    <row r="6" spans="1:26" s="250" customFormat="1" ht="15">
      <c r="A6" s="249"/>
      <c r="B6" s="258"/>
      <c r="C6" s="258"/>
      <c r="I6" s="259"/>
      <c r="J6" s="260"/>
      <c r="K6" s="260"/>
      <c r="P6" s="259"/>
      <c r="Q6" s="259"/>
      <c r="V6" s="259"/>
      <c r="W6" s="259"/>
      <c r="Y6" s="259"/>
    </row>
    <row r="7" spans="1:26" s="272" customFormat="1" ht="30" customHeight="1">
      <c r="A7" s="261"/>
      <c r="B7" s="263" t="s">
        <v>2</v>
      </c>
      <c r="C7" s="263" t="s">
        <v>3</v>
      </c>
      <c r="D7" s="263" t="s">
        <v>4</v>
      </c>
      <c r="E7" s="263" t="s">
        <v>5</v>
      </c>
      <c r="F7" s="264" t="s">
        <v>25</v>
      </c>
      <c r="G7" s="262" t="s">
        <v>198</v>
      </c>
      <c r="H7" s="262"/>
      <c r="I7" s="265" t="s">
        <v>22</v>
      </c>
      <c r="J7" s="263" t="s">
        <v>11</v>
      </c>
      <c r="K7" s="266" t="s">
        <v>31</v>
      </c>
      <c r="L7" s="267"/>
      <c r="M7" s="268" t="s">
        <v>183</v>
      </c>
      <c r="N7" s="262" t="s">
        <v>199</v>
      </c>
      <c r="O7" s="262"/>
      <c r="P7" s="265" t="s">
        <v>22</v>
      </c>
      <c r="Q7" s="264" t="s">
        <v>10</v>
      </c>
      <c r="R7" s="262" t="s">
        <v>8</v>
      </c>
      <c r="S7" s="318" t="s">
        <v>16</v>
      </c>
      <c r="T7" s="262" t="s">
        <v>219</v>
      </c>
      <c r="U7" s="263" t="s">
        <v>200</v>
      </c>
      <c r="V7" s="262" t="s">
        <v>9</v>
      </c>
      <c r="W7" s="270" t="s">
        <v>264</v>
      </c>
      <c r="X7" s="271"/>
      <c r="Y7" s="270" t="s">
        <v>277</v>
      </c>
      <c r="Z7" s="271"/>
    </row>
    <row r="8" spans="1:26" s="272" customFormat="1" ht="85.5" customHeight="1">
      <c r="A8" s="261"/>
      <c r="B8" s="273"/>
      <c r="C8" s="273"/>
      <c r="D8" s="273"/>
      <c r="E8" s="273"/>
      <c r="F8" s="264"/>
      <c r="G8" s="319" t="s">
        <v>6</v>
      </c>
      <c r="H8" s="274" t="s">
        <v>7</v>
      </c>
      <c r="I8" s="275"/>
      <c r="J8" s="273"/>
      <c r="K8" s="276" t="s">
        <v>208</v>
      </c>
      <c r="L8" s="277" t="s">
        <v>209</v>
      </c>
      <c r="M8" s="278"/>
      <c r="N8" s="279" t="s">
        <v>6</v>
      </c>
      <c r="O8" s="280" t="s">
        <v>7</v>
      </c>
      <c r="P8" s="275"/>
      <c r="Q8" s="264"/>
      <c r="R8" s="262"/>
      <c r="S8" s="318"/>
      <c r="T8" s="262"/>
      <c r="U8" s="273"/>
      <c r="V8" s="262"/>
      <c r="W8" s="281" t="s">
        <v>266</v>
      </c>
      <c r="X8" s="281" t="s">
        <v>179</v>
      </c>
      <c r="Y8" s="281" t="s">
        <v>266</v>
      </c>
      <c r="Z8" s="281" t="s">
        <v>179</v>
      </c>
    </row>
    <row r="9" spans="1:26" s="250" customFormat="1" ht="233.25" customHeight="1">
      <c r="A9" s="320">
        <v>1</v>
      </c>
      <c r="B9" s="283" t="s">
        <v>325</v>
      </c>
      <c r="C9" s="284" t="s">
        <v>327</v>
      </c>
      <c r="D9" s="290"/>
      <c r="E9" s="283" t="s">
        <v>329</v>
      </c>
      <c r="F9" s="323" t="s">
        <v>27</v>
      </c>
      <c r="G9" s="283">
        <v>3</v>
      </c>
      <c r="H9" s="283">
        <v>4</v>
      </c>
      <c r="I9" s="286" t="str">
        <f>INDEX(Listas!$L$4:$P$8,G9,H9)</f>
        <v>EXTREMA</v>
      </c>
      <c r="J9" s="287" t="s">
        <v>331</v>
      </c>
      <c r="K9" s="323" t="s">
        <v>207</v>
      </c>
      <c r="L9" s="324" t="str">
        <f>IF('Evaluación de Controles'!F11="X","Probabilidad",IF('Evaluación de Controles'!H11="X","Impacto",))</f>
        <v>Probabilidad</v>
      </c>
      <c r="M9" s="283">
        <f>+'Evaluación de Controles'!X11</f>
        <v>35</v>
      </c>
      <c r="N9" s="283">
        <f>IF('Evaluación de Controles'!F11="X",IF(M9&gt;75,IF(G9&gt;2,G9-2,IF(G9&gt;1,G9-1,G9)),IF(M9&gt;50,IF(G9&gt;1,G9-1,G9),G9)),G9)</f>
        <v>3</v>
      </c>
      <c r="O9" s="283">
        <f>IF('Evaluación de Controles'!H11="X",IF(M9&gt;75,IF(H9&gt;2,H9-2,IF(H9&gt;1,H9-1,H9)),IF(M9&gt;50,IF(H9&gt;1,H9-1,H9),H9)),H9)</f>
        <v>4</v>
      </c>
      <c r="P9" s="286" t="str">
        <f>INDEX(Listas!$L$4:$P$8,N9,O9)</f>
        <v>EXTREMA</v>
      </c>
      <c r="Q9" s="357" t="s">
        <v>221</v>
      </c>
      <c r="R9" s="290" t="s">
        <v>333</v>
      </c>
      <c r="S9" s="323" t="s">
        <v>17</v>
      </c>
      <c r="T9" s="283" t="s">
        <v>335</v>
      </c>
      <c r="U9" s="283" t="s">
        <v>336</v>
      </c>
      <c r="V9" s="283" t="s">
        <v>260</v>
      </c>
      <c r="W9" s="291">
        <v>0.7</v>
      </c>
      <c r="X9" s="292" t="s">
        <v>273</v>
      </c>
      <c r="Y9" s="291">
        <v>1</v>
      </c>
      <c r="Z9" s="292" t="s">
        <v>281</v>
      </c>
    </row>
    <row r="10" spans="1:26" s="250" customFormat="1" ht="219" customHeight="1">
      <c r="A10" s="320">
        <v>2</v>
      </c>
      <c r="B10" s="283" t="s">
        <v>326</v>
      </c>
      <c r="C10" s="284" t="s">
        <v>328</v>
      </c>
      <c r="D10" s="290"/>
      <c r="E10" s="283" t="s">
        <v>330</v>
      </c>
      <c r="F10" s="323" t="s">
        <v>27</v>
      </c>
      <c r="G10" s="283">
        <v>1</v>
      </c>
      <c r="H10" s="283">
        <v>4</v>
      </c>
      <c r="I10" s="286" t="str">
        <f>INDEX(Listas!$L$4:$P$8,G10,H10)</f>
        <v>ALTA</v>
      </c>
      <c r="J10" s="287" t="s">
        <v>332</v>
      </c>
      <c r="K10" s="323" t="s">
        <v>207</v>
      </c>
      <c r="L10" s="324" t="str">
        <f>IF('Evaluación de Controles'!F12="X","Probabilidad",IF('Evaluación de Controles'!H12="X","Impacto",))</f>
        <v>Probabilidad</v>
      </c>
      <c r="M10" s="283">
        <f>+'Evaluación de Controles'!X12</f>
        <v>20</v>
      </c>
      <c r="N10" s="283">
        <f>IF('Evaluación de Controles'!F12="X",IF(M10&gt;75,IF(G10&gt;2,G10-2,IF(G10&gt;1,G10-1,G10)),IF(M10&gt;50,IF(G10&gt;1,G10-1,G10),G10)),G10)</f>
        <v>1</v>
      </c>
      <c r="O10" s="283">
        <f>IF('Evaluación de Controles'!H12="X",IF(M10&gt;75,IF(H10&gt;2,H10-2,IF(H10&gt;1,H10-1,H10)),IF(M10&gt;50,IF(H10&gt;1,H10-1,H10),H10)),H10)</f>
        <v>4</v>
      </c>
      <c r="P10" s="286" t="str">
        <f>INDEX(Listas!$L$4:$P$8,N10,O10)</f>
        <v>ALTA</v>
      </c>
      <c r="Q10" s="357" t="s">
        <v>221</v>
      </c>
      <c r="R10" s="290" t="s">
        <v>334</v>
      </c>
      <c r="S10" s="323" t="s">
        <v>247</v>
      </c>
      <c r="T10" s="283" t="s">
        <v>335</v>
      </c>
      <c r="U10" s="283" t="s">
        <v>337</v>
      </c>
      <c r="V10" s="283" t="s">
        <v>260</v>
      </c>
      <c r="W10" s="291">
        <v>0.6</v>
      </c>
      <c r="X10" s="292" t="s">
        <v>274</v>
      </c>
      <c r="Y10" s="291">
        <v>1</v>
      </c>
      <c r="Z10" s="292" t="s">
        <v>282</v>
      </c>
    </row>
    <row r="11" spans="1:26" s="250" customFormat="1" ht="81.75" hidden="1" customHeight="1">
      <c r="A11" s="320"/>
      <c r="B11" s="283"/>
      <c r="C11" s="284"/>
      <c r="D11" s="290"/>
      <c r="E11" s="283"/>
      <c r="F11" s="323"/>
      <c r="G11" s="283"/>
      <c r="H11" s="283"/>
      <c r="I11" s="286"/>
      <c r="J11" s="287"/>
      <c r="K11" s="323"/>
      <c r="L11" s="324"/>
      <c r="M11" s="283"/>
      <c r="N11" s="283"/>
      <c r="O11" s="283"/>
      <c r="P11" s="286"/>
      <c r="Q11" s="357"/>
      <c r="R11" s="290"/>
      <c r="S11" s="323"/>
      <c r="T11" s="283"/>
      <c r="U11" s="283"/>
      <c r="V11" s="283"/>
      <c r="W11" s="294"/>
      <c r="X11" s="295"/>
      <c r="Y11" s="294"/>
      <c r="Z11" s="295"/>
    </row>
    <row r="12" spans="1:26" ht="70.5" hidden="1" customHeight="1">
      <c r="B12" s="334"/>
      <c r="C12" s="334"/>
      <c r="D12" s="334"/>
      <c r="E12" s="334"/>
      <c r="F12" s="334"/>
      <c r="G12" s="334"/>
      <c r="H12" s="334"/>
      <c r="I12" s="335"/>
      <c r="J12" s="336"/>
      <c r="K12" s="336"/>
      <c r="L12" s="334"/>
      <c r="M12" s="334"/>
      <c r="N12" s="334"/>
      <c r="O12" s="334"/>
      <c r="P12" s="334"/>
      <c r="Q12" s="334"/>
      <c r="R12" s="334"/>
      <c r="S12" s="334"/>
      <c r="T12" s="334"/>
      <c r="U12" s="334"/>
      <c r="V12" s="334"/>
      <c r="W12" s="242"/>
      <c r="Y12" s="242"/>
    </row>
    <row r="13" spans="1:26">
      <c r="B13" s="303"/>
      <c r="C13" s="303"/>
      <c r="D13" s="303"/>
      <c r="E13" s="303"/>
      <c r="F13" s="303"/>
      <c r="G13" s="358"/>
      <c r="H13" s="358"/>
      <c r="I13" s="359"/>
      <c r="J13" s="351"/>
      <c r="K13" s="351"/>
      <c r="L13" s="303"/>
      <c r="M13" s="303"/>
      <c r="N13" s="360"/>
      <c r="O13" s="360"/>
      <c r="P13" s="360"/>
      <c r="Q13" s="303"/>
      <c r="R13" s="303"/>
      <c r="S13" s="303"/>
      <c r="T13" s="303"/>
      <c r="U13" s="303"/>
      <c r="V13" s="303"/>
      <c r="W13" s="242"/>
      <c r="Y13" s="242"/>
    </row>
    <row r="14" spans="1:26">
      <c r="D14" s="303"/>
      <c r="G14" s="349" t="s">
        <v>71</v>
      </c>
      <c r="H14" s="349"/>
      <c r="I14" s="350">
        <f>COUNTIF(I9:I10,"BAJA")</f>
        <v>0</v>
      </c>
      <c r="N14" s="349" t="s">
        <v>71</v>
      </c>
      <c r="O14" s="349"/>
      <c r="P14" s="350">
        <f>COUNTIF(P9:P10,"BAJA")</f>
        <v>0</v>
      </c>
      <c r="Q14" s="242"/>
      <c r="V14" s="242"/>
      <c r="W14" s="242"/>
      <c r="Y14" s="242"/>
    </row>
    <row r="15" spans="1:26">
      <c r="D15" s="303"/>
      <c r="G15" s="304" t="s">
        <v>73</v>
      </c>
      <c r="H15" s="304"/>
      <c r="I15" s="305">
        <f>COUNTIF(I9:I10,"MODERADA")</f>
        <v>0</v>
      </c>
      <c r="N15" s="304" t="s">
        <v>73</v>
      </c>
      <c r="O15" s="304"/>
      <c r="P15" s="305">
        <f>COUNTIF(P9:P10,"MODERADA")</f>
        <v>0</v>
      </c>
      <c r="Q15" s="242"/>
      <c r="V15" s="242"/>
      <c r="W15" s="242"/>
      <c r="Y15" s="242"/>
    </row>
    <row r="16" spans="1:26">
      <c r="B16" s="306"/>
      <c r="D16" s="303"/>
      <c r="E16" s="306"/>
      <c r="G16" s="304" t="s">
        <v>72</v>
      </c>
      <c r="H16" s="304"/>
      <c r="I16" s="305">
        <f>COUNTIF(I9:I10,"ALTA")</f>
        <v>1</v>
      </c>
      <c r="N16" s="304" t="s">
        <v>72</v>
      </c>
      <c r="O16" s="304"/>
      <c r="P16" s="305">
        <f>COUNTIF(P9:P10,"ALTA")</f>
        <v>1</v>
      </c>
      <c r="Q16" s="242"/>
      <c r="V16" s="242"/>
      <c r="W16" s="242"/>
      <c r="Y16" s="242"/>
    </row>
    <row r="17" spans="2:26" ht="15.75">
      <c r="B17" s="307" t="s">
        <v>223</v>
      </c>
      <c r="D17" s="303"/>
      <c r="E17" s="308" t="s">
        <v>224</v>
      </c>
      <c r="G17" s="304" t="s">
        <v>74</v>
      </c>
      <c r="H17" s="304"/>
      <c r="I17" s="305">
        <f>COUNTIF(I9:I10,"EXTREMA")</f>
        <v>1</v>
      </c>
      <c r="N17" s="304" t="s">
        <v>74</v>
      </c>
      <c r="O17" s="304"/>
      <c r="P17" s="305">
        <f>COUNTIF(P9:P10,"EXTREMA")</f>
        <v>1</v>
      </c>
      <c r="Q17" s="242"/>
      <c r="V17" s="242"/>
      <c r="W17" s="242"/>
      <c r="Y17" s="242"/>
    </row>
    <row r="18" spans="2:26">
      <c r="D18" s="303"/>
      <c r="P18" s="242"/>
      <c r="Q18" s="242"/>
      <c r="V18" s="242"/>
    </row>
    <row r="19" spans="2:26" ht="15.75">
      <c r="B19" s="311" t="s">
        <v>182</v>
      </c>
      <c r="C19" s="312" t="s">
        <v>361</v>
      </c>
    </row>
    <row r="24" spans="2:26">
      <c r="W24" s="314"/>
      <c r="X24" s="314"/>
      <c r="Y24" s="314"/>
      <c r="Z24" s="314"/>
    </row>
  </sheetData>
  <sheetProtection password="B598" sheet="1" objects="1" scenarios="1"/>
  <customSheetViews>
    <customSheetView guid="{97D65C1E-976A-4956-97FC-0E8188ABCFAA}"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
    </customSheetView>
    <customSheetView guid="{ADD38025-F4B2-44E2-9D06-07A9BF0F3A51}"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2"/>
    </customSheetView>
    <customSheetView guid="{AF3BF2A1-5C19-43AE-A08B-3E418E8AE543}"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3"/>
    </customSheetView>
    <customSheetView guid="{CC42E740-ADA2-4B3E-AB77-9BBCCE9EC444}"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4"/>
    </customSheetView>
    <customSheetView guid="{DC041AD4-35AB-4F1B-9F3D-F08C88A9A16C}"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5"/>
    </customSheetView>
    <customSheetView guid="{C9A17BF0-2451-44C4-898F-CFB8403323EA}"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6"/>
    </customSheetView>
    <customSheetView guid="{E51A7B7A-B72C-4D0D-BEC9-3100296DDB1B}"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7"/>
    </customSheetView>
    <customSheetView guid="{D674221F-3F50-45D7-B99E-107AE99970DE}"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8"/>
    </customSheetView>
    <customSheetView guid="{C8C25E0F-313C-40E1-BC27-B55128053FAD}"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9"/>
    </customSheetView>
    <customSheetView guid="{31578BE1-199E-4DDD-BD28-180CDA7042A3}"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0"/>
    </customSheetView>
    <customSheetView guid="{915A0EBC-A358-405B-93F7-90752DA34B9F}" scale="70" fitToPage="1" printArea="1" hiddenColumns="1" topLeftCell="A7">
      <selection activeCell="U17" sqref="A1:V17"/>
      <pageMargins left="0.79" right="0.2" top="0.94488188976377963" bottom="0.55118110236220474" header="0.31496062992125984" footer="0.31496062992125984"/>
      <printOptions horizontalCentered="1"/>
      <pageSetup scale="73" fitToHeight="99" orientation="landscape" r:id="rId11"/>
    </customSheetView>
    <customSheetView guid="{B74BB35E-E214-422E-BB39-6D168553F4C5}" scale="70" fitToPage="1" printArea="1" hiddenColumns="1">
      <selection activeCell="AB10" sqref="AB10"/>
      <pageMargins left="0.59055118110236227" right="0.51181102362204722" top="0.94488188976377963" bottom="0.55118110236220474" header="0.31496062992125984" footer="0.31496062992125984"/>
      <printOptions horizontalCentered="1"/>
      <pageSetup paperSize="219" scale="57" fitToHeight="99" orientation="landscape" r:id="rId12"/>
    </customSheetView>
    <customSheetView guid="{C9A812A3-B23E-4057-8694-158B0DEE8D06}" fitToPage="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D504B807-AE7E-4042-848D-21D8E9CBBAC1}" fitToPage="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4890415D-ABA4-4363-9A7D-9DAD39F08A9F}" fitToPage="1" printArea="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F7D68F61-F89A-4541-9A78-C25C58CA23E3}" fitToPage="1" printArea="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D8BB7E15-0E8F-45FC-AD1A-6D8C295A087C}"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7"/>
    </customSheetView>
    <customSheetView guid="{42BB51DB-DC3E-4DA5-9499-5574EB19780E}"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8"/>
    </customSheetView>
    <customSheetView guid="{B83C9EB8-C964-4489-98C8-19C81BFAE010}"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9"/>
    </customSheetView>
  </customSheetViews>
  <mergeCells count="36">
    <mergeCell ref="D7:D8"/>
    <mergeCell ref="C7:C8"/>
    <mergeCell ref="F5:V5"/>
    <mergeCell ref="F7:F8"/>
    <mergeCell ref="G7:H7"/>
    <mergeCell ref="I7:I8"/>
    <mergeCell ref="J7:J8"/>
    <mergeCell ref="G17:H17"/>
    <mergeCell ref="N14:O14"/>
    <mergeCell ref="N15:O15"/>
    <mergeCell ref="N16:O16"/>
    <mergeCell ref="N17:O17"/>
    <mergeCell ref="G14:H14"/>
    <mergeCell ref="G15:H15"/>
    <mergeCell ref="G16:H16"/>
    <mergeCell ref="Y7:Z7"/>
    <mergeCell ref="W7:X7"/>
    <mergeCell ref="T7:T8"/>
    <mergeCell ref="V7:V8"/>
    <mergeCell ref="S7:S8"/>
    <mergeCell ref="B2:V2"/>
    <mergeCell ref="B1:V1"/>
    <mergeCell ref="K7:L7"/>
    <mergeCell ref="M7:M8"/>
    <mergeCell ref="N7:O7"/>
    <mergeCell ref="P7:P8"/>
    <mergeCell ref="Q7:Q8"/>
    <mergeCell ref="U7:U8"/>
    <mergeCell ref="R7:R8"/>
    <mergeCell ref="B7:B8"/>
    <mergeCell ref="E7:E8"/>
    <mergeCell ref="D4:E4"/>
    <mergeCell ref="F4:Q4"/>
    <mergeCell ref="R4:S4"/>
    <mergeCell ref="T4:V4"/>
    <mergeCell ref="D5:E5"/>
  </mergeCells>
  <conditionalFormatting sqref="I3 P3 I6 P6 I12:I1048576 P12:P1048576">
    <cfRule type="cellIs" dxfId="43" priority="62" operator="equal">
      <formula>"BAJA"</formula>
    </cfRule>
  </conditionalFormatting>
  <conditionalFormatting sqref="I3 P3 I6 P6 I12:I1048576 P12:P1048576">
    <cfRule type="cellIs" dxfId="42" priority="59" operator="equal">
      <formula>"EXTREMA"</formula>
    </cfRule>
    <cfRule type="cellIs" dxfId="41" priority="60" operator="equal">
      <formula>"ALTA"</formula>
    </cfRule>
    <cfRule type="cellIs" dxfId="40" priority="61" operator="equal">
      <formula>"MODERADA"</formula>
    </cfRule>
  </conditionalFormatting>
  <conditionalFormatting sqref="F3:G3 N3:O3 F6:G6 G9:H11 F12:G1048576 N6:O6 N12:O1048576">
    <cfRule type="colorScale" priority="58">
      <colorScale>
        <cfvo type="num" val="1"/>
        <cfvo type="num" val="3"/>
        <cfvo type="num" val="5"/>
        <color theme="6" tint="-0.499984740745262"/>
        <color rgb="FFFFFF00"/>
        <color rgb="FFC00000"/>
      </colorScale>
    </cfRule>
  </conditionalFormatting>
  <conditionalFormatting sqref="I9:I11">
    <cfRule type="cellIs" dxfId="39" priority="11" operator="equal">
      <formula>"EXTREMA"</formula>
    </cfRule>
    <cfRule type="cellIs" dxfId="38" priority="12" operator="equal">
      <formula>"ALTA"</formula>
    </cfRule>
    <cfRule type="cellIs" dxfId="37" priority="13" operator="equal">
      <formula>"MODERADA"</formula>
    </cfRule>
    <cfRule type="cellIs" dxfId="36" priority="14" operator="equal">
      <formula>"BAJA"</formula>
    </cfRule>
  </conditionalFormatting>
  <conditionalFormatting sqref="P9:P11">
    <cfRule type="cellIs" dxfId="35" priority="7" operator="equal">
      <formula>"EXTREMA"</formula>
    </cfRule>
    <cfRule type="cellIs" dxfId="34" priority="8" operator="equal">
      <formula>"ALTA"</formula>
    </cfRule>
    <cfRule type="cellIs" dxfId="33" priority="9" operator="equal">
      <formula>"MODERADA"</formula>
    </cfRule>
    <cfRule type="cellIs" dxfId="32" priority="10" operator="equal">
      <formula>"BAJA"</formula>
    </cfRule>
  </conditionalFormatting>
  <conditionalFormatting sqref="N9:O11">
    <cfRule type="colorScale" priority="6">
      <colorScale>
        <cfvo type="num" val="1"/>
        <cfvo type="num" val="3"/>
        <cfvo type="num" val="5"/>
        <color theme="6" tint="-0.499984740745262"/>
        <color rgb="FFFFFF00"/>
        <color rgb="FFC00000"/>
      </colorScale>
    </cfRule>
  </conditionalFormatting>
  <conditionalFormatting sqref="G7:H8 N7:O8">
    <cfRule type="colorScale" priority="1">
      <colorScale>
        <cfvo type="num" val="1"/>
        <cfvo type="num" val="3"/>
        <cfvo type="num" val="5"/>
        <color theme="6" tint="-0.499984740745262"/>
        <color rgb="FFFFFF00"/>
        <color rgb="FFC00000"/>
      </colorScale>
    </cfRule>
  </conditionalFormatting>
  <conditionalFormatting sqref="I7:I8 P7:P8">
    <cfRule type="cellIs" dxfId="31" priority="5" operator="equal">
      <formula>"BAJA"</formula>
    </cfRule>
  </conditionalFormatting>
  <conditionalFormatting sqref="I7:I8 P7:P8">
    <cfRule type="cellIs" dxfId="30" priority="2" operator="equal">
      <formula>"EXTREMA"</formula>
    </cfRule>
    <cfRule type="cellIs" dxfId="29" priority="3" operator="equal">
      <formula>"ALTA"</formula>
    </cfRule>
    <cfRule type="cellIs" dxfId="28" priority="4" operator="equal">
      <formula>"MODERADA"</formula>
    </cfRule>
  </conditionalFormatting>
  <printOptions horizontalCentered="1"/>
  <pageMargins left="0.31496062992125984" right="0.15748031496062992" top="0.6692913385826772" bottom="0.35433070866141736" header="0.31496062992125984" footer="0.19685039370078741"/>
  <pageSetup paperSize="258" scale="74"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F9:F11</xm:sqref>
        </x14:dataValidation>
        <x14:dataValidation type="list" showInputMessage="1" showErrorMessage="1">
          <x14:formula1>
            <xm:f>Listas!$C$4:$C$7</xm:f>
          </x14:formula1>
          <xm:sqref>K9:K11</xm:sqref>
        </x14:dataValidation>
      </x14:dataValidations>
    </ext>
  </extLst>
</worksheet>
</file>

<file path=xl/worksheets/sheet5.xml><?xml version="1.0" encoding="utf-8"?>
<worksheet xmlns="http://schemas.openxmlformats.org/spreadsheetml/2006/main" xmlns:r="http://schemas.openxmlformats.org/officeDocument/2006/relationships">
  <sheetPr>
    <tabColor rgb="FF92D050"/>
    <pageSetUpPr autoPageBreaks="0" fitToPage="1"/>
  </sheetPr>
  <dimension ref="A1:Z24"/>
  <sheetViews>
    <sheetView showGridLines="0" zoomScale="70" zoomScaleNormal="70" workbookViewId="0">
      <selection sqref="A1:XFD1048576"/>
    </sheetView>
  </sheetViews>
  <sheetFormatPr baseColWidth="10" defaultColWidth="11.42578125" defaultRowHeight="12"/>
  <cols>
    <col min="1" max="1" width="4.7109375" style="242" customWidth="1"/>
    <col min="2" max="2" width="26.85546875" style="242" customWidth="1"/>
    <col min="3" max="3" width="21.7109375" style="242" customWidth="1"/>
    <col min="4" max="4" width="21.7109375" style="242" hidden="1" customWidth="1"/>
    <col min="5" max="5" width="24" style="242" customWidth="1"/>
    <col min="6" max="8" width="6.7109375" style="242" customWidth="1"/>
    <col min="9" max="9" width="6.7109375" style="247" customWidth="1"/>
    <col min="10" max="10" width="29.140625" style="313" customWidth="1"/>
    <col min="11" max="11" width="6.7109375" style="313" customWidth="1"/>
    <col min="12" max="15" width="6.7109375" style="242" customWidth="1"/>
    <col min="16" max="17" width="6.7109375" style="247" customWidth="1"/>
    <col min="18" max="18" width="24.7109375" style="242" customWidth="1"/>
    <col min="19" max="19" width="6.7109375" style="242" customWidth="1"/>
    <col min="20" max="20" width="20.140625" style="242" customWidth="1"/>
    <col min="21" max="21" width="26.5703125" style="242" customWidth="1"/>
    <col min="22" max="22" width="16.7109375" style="248" customWidth="1"/>
    <col min="23" max="23" width="12" style="248" hidden="1" customWidth="1"/>
    <col min="24" max="24" width="41.85546875" style="242" hidden="1" customWidth="1"/>
    <col min="25" max="25" width="12" style="248" hidden="1" customWidth="1"/>
    <col min="26" max="26" width="41.85546875" style="242" hidden="1" customWidth="1"/>
    <col min="27" max="16384" width="11.42578125" style="242"/>
  </cols>
  <sheetData>
    <row r="1" spans="1:26" ht="21">
      <c r="B1" s="243" t="s">
        <v>204</v>
      </c>
      <c r="C1" s="243"/>
      <c r="D1" s="243"/>
      <c r="E1" s="243"/>
      <c r="F1" s="243"/>
      <c r="G1" s="243"/>
      <c r="H1" s="243"/>
      <c r="I1" s="243"/>
      <c r="J1" s="243"/>
      <c r="K1" s="243"/>
      <c r="L1" s="243"/>
      <c r="M1" s="243"/>
      <c r="N1" s="243"/>
      <c r="O1" s="243"/>
      <c r="P1" s="243"/>
      <c r="Q1" s="243"/>
      <c r="R1" s="243"/>
      <c r="S1" s="243"/>
      <c r="T1" s="243"/>
      <c r="U1" s="243"/>
      <c r="V1" s="243"/>
      <c r="W1" s="244"/>
      <c r="Y1" s="244"/>
    </row>
    <row r="2" spans="1:26" ht="21" customHeight="1">
      <c r="B2" s="243" t="s">
        <v>15</v>
      </c>
      <c r="C2" s="243"/>
      <c r="D2" s="243"/>
      <c r="E2" s="243"/>
      <c r="F2" s="243"/>
      <c r="G2" s="243"/>
      <c r="H2" s="243"/>
      <c r="I2" s="243"/>
      <c r="J2" s="243"/>
      <c r="K2" s="243"/>
      <c r="L2" s="243"/>
      <c r="M2" s="243"/>
      <c r="N2" s="243"/>
      <c r="O2" s="243"/>
      <c r="P2" s="243"/>
      <c r="Q2" s="243"/>
      <c r="R2" s="243"/>
      <c r="S2" s="243"/>
      <c r="T2" s="243"/>
      <c r="U2" s="243"/>
      <c r="V2" s="243"/>
      <c r="W2" s="244"/>
      <c r="Y2" s="244"/>
    </row>
    <row r="3" spans="1:26" ht="21">
      <c r="D3" s="245"/>
      <c r="E3" s="245"/>
      <c r="F3" s="245"/>
      <c r="G3" s="245"/>
      <c r="H3" s="245"/>
      <c r="I3" s="246"/>
      <c r="J3" s="245"/>
      <c r="K3" s="245"/>
      <c r="L3" s="245"/>
      <c r="M3" s="245"/>
    </row>
    <row r="4" spans="1:26" s="250" customFormat="1" ht="51.75" customHeight="1">
      <c r="A4" s="249"/>
      <c r="D4" s="251" t="s">
        <v>0</v>
      </c>
      <c r="E4" s="252"/>
      <c r="F4" s="253" t="s">
        <v>261</v>
      </c>
      <c r="G4" s="253"/>
      <c r="H4" s="253"/>
      <c r="I4" s="253"/>
      <c r="J4" s="253"/>
      <c r="K4" s="253"/>
      <c r="L4" s="253"/>
      <c r="M4" s="253"/>
      <c r="N4" s="253"/>
      <c r="O4" s="253"/>
      <c r="P4" s="253"/>
      <c r="Q4" s="253"/>
      <c r="R4" s="253" t="s">
        <v>23</v>
      </c>
      <c r="S4" s="253"/>
      <c r="T4" s="254">
        <v>2019</v>
      </c>
      <c r="U4" s="254"/>
      <c r="V4" s="254"/>
      <c r="W4" s="255"/>
      <c r="Y4" s="255"/>
    </row>
    <row r="5" spans="1:26" s="250" customFormat="1" ht="69.75" customHeight="1">
      <c r="A5" s="249"/>
      <c r="D5" s="251" t="s">
        <v>1</v>
      </c>
      <c r="E5" s="252"/>
      <c r="F5" s="256" t="s">
        <v>358</v>
      </c>
      <c r="G5" s="256"/>
      <c r="H5" s="256"/>
      <c r="I5" s="256"/>
      <c r="J5" s="256"/>
      <c r="K5" s="256"/>
      <c r="L5" s="256"/>
      <c r="M5" s="256"/>
      <c r="N5" s="256"/>
      <c r="O5" s="256"/>
      <c r="P5" s="256"/>
      <c r="Q5" s="256"/>
      <c r="R5" s="256"/>
      <c r="S5" s="256"/>
      <c r="T5" s="256"/>
      <c r="U5" s="256"/>
      <c r="V5" s="256"/>
      <c r="W5" s="257"/>
      <c r="Y5" s="257"/>
    </row>
    <row r="6" spans="1:26" s="250" customFormat="1" ht="15">
      <c r="A6" s="249"/>
      <c r="B6" s="258"/>
      <c r="C6" s="258"/>
      <c r="I6" s="259"/>
      <c r="J6" s="260"/>
      <c r="K6" s="260"/>
      <c r="P6" s="259"/>
      <c r="Q6" s="259"/>
      <c r="V6" s="259"/>
      <c r="W6" s="259"/>
      <c r="Y6" s="259"/>
    </row>
    <row r="7" spans="1:26" s="272" customFormat="1" ht="30" customHeight="1">
      <c r="A7" s="261"/>
      <c r="B7" s="262" t="s">
        <v>2</v>
      </c>
      <c r="C7" s="262" t="s">
        <v>3</v>
      </c>
      <c r="D7" s="262" t="s">
        <v>4</v>
      </c>
      <c r="E7" s="262" t="s">
        <v>5</v>
      </c>
      <c r="F7" s="264" t="s">
        <v>25</v>
      </c>
      <c r="G7" s="262" t="s">
        <v>198</v>
      </c>
      <c r="H7" s="262"/>
      <c r="I7" s="265" t="s">
        <v>22</v>
      </c>
      <c r="J7" s="263" t="s">
        <v>11</v>
      </c>
      <c r="K7" s="266" t="s">
        <v>31</v>
      </c>
      <c r="L7" s="267"/>
      <c r="M7" s="268" t="s">
        <v>183</v>
      </c>
      <c r="N7" s="262" t="s">
        <v>199</v>
      </c>
      <c r="O7" s="262"/>
      <c r="P7" s="265" t="s">
        <v>22</v>
      </c>
      <c r="Q7" s="264" t="s">
        <v>10</v>
      </c>
      <c r="R7" s="262" t="s">
        <v>8</v>
      </c>
      <c r="S7" s="269" t="s">
        <v>16</v>
      </c>
      <c r="T7" s="262" t="s">
        <v>219</v>
      </c>
      <c r="U7" s="263" t="s">
        <v>200</v>
      </c>
      <c r="V7" s="262" t="s">
        <v>9</v>
      </c>
      <c r="W7" s="270" t="s">
        <v>264</v>
      </c>
      <c r="X7" s="271"/>
      <c r="Y7" s="270" t="s">
        <v>277</v>
      </c>
      <c r="Z7" s="271"/>
    </row>
    <row r="8" spans="1:26" s="272" customFormat="1" ht="96.75" customHeight="1">
      <c r="A8" s="261"/>
      <c r="B8" s="262"/>
      <c r="C8" s="262"/>
      <c r="D8" s="262"/>
      <c r="E8" s="262"/>
      <c r="F8" s="264"/>
      <c r="G8" s="319" t="s">
        <v>6</v>
      </c>
      <c r="H8" s="274" t="s">
        <v>7</v>
      </c>
      <c r="I8" s="275"/>
      <c r="J8" s="273"/>
      <c r="K8" s="276" t="s">
        <v>208</v>
      </c>
      <c r="L8" s="277" t="s">
        <v>209</v>
      </c>
      <c r="M8" s="278"/>
      <c r="N8" s="279" t="s">
        <v>6</v>
      </c>
      <c r="O8" s="280" t="s">
        <v>7</v>
      </c>
      <c r="P8" s="275"/>
      <c r="Q8" s="264"/>
      <c r="R8" s="262"/>
      <c r="S8" s="269"/>
      <c r="T8" s="262"/>
      <c r="U8" s="273"/>
      <c r="V8" s="262"/>
      <c r="W8" s="281" t="s">
        <v>266</v>
      </c>
      <c r="X8" s="281" t="s">
        <v>179</v>
      </c>
      <c r="Y8" s="281" t="s">
        <v>266</v>
      </c>
      <c r="Z8" s="281" t="s">
        <v>179</v>
      </c>
    </row>
    <row r="9" spans="1:26" s="250" customFormat="1" ht="180">
      <c r="A9" s="320">
        <v>1</v>
      </c>
      <c r="B9" s="283" t="s">
        <v>339</v>
      </c>
      <c r="C9" s="284" t="s">
        <v>340</v>
      </c>
      <c r="D9" s="283"/>
      <c r="E9" s="283" t="s">
        <v>341</v>
      </c>
      <c r="F9" s="285" t="s">
        <v>27</v>
      </c>
      <c r="G9" s="283">
        <v>4</v>
      </c>
      <c r="H9" s="283">
        <v>4</v>
      </c>
      <c r="I9" s="286" t="str">
        <f>INDEX(Listas!$L$4:$P$8,G9,H9)</f>
        <v>EXTREMA</v>
      </c>
      <c r="J9" s="287" t="s">
        <v>342</v>
      </c>
      <c r="K9" s="288" t="s">
        <v>206</v>
      </c>
      <c r="L9" s="288" t="str">
        <f>IF('Evaluación de Controles'!F13="X","Probabilidad",IF('Evaluación de Controles'!H13="X","Impacto",))</f>
        <v>Probabilidad</v>
      </c>
      <c r="M9" s="283">
        <f>'Evaluación de Controles'!X13</f>
        <v>35</v>
      </c>
      <c r="N9" s="283">
        <f>IF('Evaluación de Controles'!F13="X",IF(M9&gt;75,IF(G9&gt;2,G9-2,IF(G9&gt;1,G9-1,G9)),IF(M9&gt;50,IF(G9&gt;1,G9-1,G9),G9)),G9)</f>
        <v>4</v>
      </c>
      <c r="O9" s="283">
        <f>IF('Evaluación de Controles'!H13="X",IF(M9&gt;75,IF(H9&gt;2,H9-2,IF(H9&gt;1,H9-1,H9)),IF(M9&gt;50,IF(H9&gt;1,H9-1,H9),H9)),H9)</f>
        <v>4</v>
      </c>
      <c r="P9" s="286" t="str">
        <f>INDEX(Listas!$L$4:$P$8,N9,O9)</f>
        <v>EXTREMA</v>
      </c>
      <c r="Q9" s="288" t="s">
        <v>197</v>
      </c>
      <c r="R9" s="290" t="s">
        <v>343</v>
      </c>
      <c r="S9" s="285" t="s">
        <v>220</v>
      </c>
      <c r="T9" s="283" t="s">
        <v>262</v>
      </c>
      <c r="U9" s="283" t="s">
        <v>344</v>
      </c>
      <c r="V9" s="283" t="s">
        <v>263</v>
      </c>
      <c r="W9" s="291">
        <f>2/2</f>
        <v>1</v>
      </c>
      <c r="X9" s="292" t="s">
        <v>275</v>
      </c>
      <c r="Y9" s="291" t="s">
        <v>283</v>
      </c>
      <c r="Z9" s="292" t="s">
        <v>284</v>
      </c>
    </row>
    <row r="10" spans="1:26" s="250" customFormat="1" ht="165.75" hidden="1" customHeight="1">
      <c r="A10" s="320">
        <v>2</v>
      </c>
      <c r="B10" s="283"/>
      <c r="C10" s="284"/>
      <c r="D10" s="283"/>
      <c r="E10" s="283"/>
      <c r="F10" s="285"/>
      <c r="G10" s="283"/>
      <c r="H10" s="283"/>
      <c r="I10" s="286"/>
      <c r="J10" s="287"/>
      <c r="K10" s="288"/>
      <c r="L10" s="288"/>
      <c r="M10" s="283"/>
      <c r="N10" s="283"/>
      <c r="O10" s="283"/>
      <c r="P10" s="286"/>
      <c r="Q10" s="288"/>
      <c r="R10" s="290"/>
      <c r="S10" s="323"/>
      <c r="T10" s="283"/>
      <c r="U10" s="283"/>
      <c r="V10" s="283"/>
      <c r="W10" s="291">
        <v>0.7</v>
      </c>
      <c r="X10" s="292" t="s">
        <v>276</v>
      </c>
      <c r="Y10" s="291">
        <v>1</v>
      </c>
      <c r="Z10" s="292" t="s">
        <v>285</v>
      </c>
    </row>
    <row r="11" spans="1:26" s="250" customFormat="1" ht="71.25" hidden="1" customHeight="1">
      <c r="A11" s="320"/>
      <c r="B11" s="283"/>
      <c r="C11" s="284"/>
      <c r="D11" s="283"/>
      <c r="E11" s="283"/>
      <c r="F11" s="285"/>
      <c r="G11" s="283"/>
      <c r="H11" s="283"/>
      <c r="I11" s="286"/>
      <c r="J11" s="287"/>
      <c r="K11" s="288"/>
      <c r="L11" s="288"/>
      <c r="M11" s="283"/>
      <c r="N11" s="283"/>
      <c r="O11" s="283"/>
      <c r="P11" s="286"/>
      <c r="Q11" s="288"/>
      <c r="R11" s="290"/>
      <c r="S11" s="323"/>
      <c r="T11" s="283"/>
      <c r="U11" s="283"/>
      <c r="V11" s="283"/>
      <c r="W11" s="294"/>
      <c r="X11" s="295"/>
      <c r="Y11" s="294"/>
      <c r="Z11" s="295"/>
    </row>
    <row r="12" spans="1:26" s="250" customFormat="1" ht="67.5" hidden="1" customHeight="1">
      <c r="A12" s="320"/>
      <c r="B12" s="283"/>
      <c r="C12" s="284"/>
      <c r="D12" s="283"/>
      <c r="E12" s="283"/>
      <c r="F12" s="285"/>
      <c r="G12" s="283"/>
      <c r="H12" s="283"/>
      <c r="I12" s="286"/>
      <c r="J12" s="287"/>
      <c r="K12" s="288"/>
      <c r="L12" s="288"/>
      <c r="M12" s="283"/>
      <c r="N12" s="283"/>
      <c r="O12" s="283"/>
      <c r="P12" s="286"/>
      <c r="Q12" s="288"/>
      <c r="R12" s="290"/>
      <c r="S12" s="323"/>
      <c r="T12" s="283"/>
      <c r="U12" s="283"/>
      <c r="V12" s="283"/>
      <c r="W12" s="294"/>
      <c r="X12" s="295"/>
      <c r="Y12" s="294"/>
      <c r="Z12" s="295"/>
    </row>
    <row r="13" spans="1:26" ht="15">
      <c r="B13" s="361"/>
      <c r="C13" s="340"/>
      <c r="D13" s="341"/>
      <c r="E13" s="303"/>
      <c r="F13" s="303"/>
      <c r="G13" s="303"/>
      <c r="H13" s="303"/>
      <c r="I13" s="346"/>
      <c r="J13" s="351"/>
      <c r="K13" s="351"/>
      <c r="L13" s="303"/>
      <c r="M13" s="352"/>
      <c r="W13" s="242"/>
      <c r="Y13" s="242"/>
    </row>
    <row r="14" spans="1:26">
      <c r="B14" s="348"/>
      <c r="C14" s="348"/>
      <c r="D14" s="348"/>
      <c r="E14" s="348"/>
      <c r="F14" s="348"/>
      <c r="G14" s="304" t="s">
        <v>71</v>
      </c>
      <c r="H14" s="304"/>
      <c r="I14" s="305">
        <f>COUNTIF(I9:I10,"BAJA")</f>
        <v>0</v>
      </c>
      <c r="J14" s="351"/>
      <c r="K14" s="351"/>
      <c r="L14" s="303"/>
      <c r="M14" s="352"/>
      <c r="N14" s="304" t="s">
        <v>71</v>
      </c>
      <c r="O14" s="304"/>
      <c r="P14" s="305">
        <f>COUNTIF(P9:P10,"BAJA")</f>
        <v>0</v>
      </c>
      <c r="W14" s="242"/>
      <c r="Y14" s="242"/>
    </row>
    <row r="15" spans="1:26">
      <c r="B15" s="353"/>
      <c r="C15" s="353"/>
      <c r="D15" s="353"/>
      <c r="E15" s="353"/>
      <c r="F15" s="353"/>
      <c r="G15" s="304" t="s">
        <v>73</v>
      </c>
      <c r="H15" s="304"/>
      <c r="I15" s="305">
        <f>COUNTIF(I9:I10,"MODERADA")</f>
        <v>0</v>
      </c>
      <c r="J15" s="351"/>
      <c r="K15" s="351"/>
      <c r="L15" s="303"/>
      <c r="M15" s="348"/>
      <c r="N15" s="304" t="s">
        <v>73</v>
      </c>
      <c r="O15" s="304"/>
      <c r="P15" s="305">
        <f>COUNTIF(P9:P10,"MODERADA")</f>
        <v>0</v>
      </c>
      <c r="W15" s="242"/>
      <c r="Y15" s="242"/>
    </row>
    <row r="16" spans="1:26">
      <c r="B16" s="306"/>
      <c r="D16" s="303"/>
      <c r="E16" s="306"/>
      <c r="F16" s="303"/>
      <c r="G16" s="304" t="s">
        <v>72</v>
      </c>
      <c r="H16" s="304"/>
      <c r="I16" s="305">
        <f>COUNTIF(I9:I10,"ALTA")</f>
        <v>0</v>
      </c>
      <c r="J16" s="351"/>
      <c r="K16" s="351"/>
      <c r="L16" s="303"/>
      <c r="M16" s="303"/>
      <c r="N16" s="304" t="s">
        <v>72</v>
      </c>
      <c r="O16" s="304"/>
      <c r="P16" s="305">
        <f>COUNTIF(P9:P10,"ALTA")</f>
        <v>0</v>
      </c>
      <c r="Q16" s="242"/>
      <c r="V16" s="242"/>
      <c r="W16" s="242"/>
      <c r="Y16" s="242"/>
    </row>
    <row r="17" spans="2:26" ht="15.75">
      <c r="B17" s="307" t="s">
        <v>223</v>
      </c>
      <c r="D17" s="303"/>
      <c r="E17" s="308" t="s">
        <v>224</v>
      </c>
      <c r="F17" s="348"/>
      <c r="G17" s="304" t="s">
        <v>74</v>
      </c>
      <c r="H17" s="304"/>
      <c r="I17" s="305">
        <f>COUNTIF(I9:I10,"EXTREMA")</f>
        <v>1</v>
      </c>
      <c r="J17" s="351"/>
      <c r="K17" s="351"/>
      <c r="L17" s="303"/>
      <c r="M17" s="352"/>
      <c r="N17" s="304" t="s">
        <v>74</v>
      </c>
      <c r="O17" s="304"/>
      <c r="P17" s="305">
        <f>COUNTIF(P9:P10,"EXTREMA")</f>
        <v>1</v>
      </c>
      <c r="W17" s="242"/>
      <c r="Y17" s="242"/>
    </row>
    <row r="18" spans="2:26">
      <c r="D18" s="303"/>
      <c r="E18" s="303"/>
      <c r="G18" s="303"/>
      <c r="H18" s="303"/>
      <c r="I18" s="346"/>
      <c r="J18" s="351"/>
      <c r="K18" s="351"/>
      <c r="L18" s="303"/>
      <c r="M18" s="303" t="s">
        <v>20</v>
      </c>
      <c r="P18" s="242"/>
      <c r="Q18" s="242"/>
      <c r="V18" s="242"/>
    </row>
    <row r="20" spans="2:26" ht="15.75">
      <c r="B20" s="311" t="s">
        <v>182</v>
      </c>
      <c r="C20" s="312" t="s">
        <v>361</v>
      </c>
    </row>
    <row r="24" spans="2:26">
      <c r="W24" s="314"/>
      <c r="X24" s="314"/>
      <c r="Y24" s="314"/>
      <c r="Z24" s="314"/>
    </row>
  </sheetData>
  <sheetProtection password="B598" sheet="1" objects="1" scenarios="1"/>
  <customSheetViews>
    <customSheetView guid="{97D65C1E-976A-4956-97FC-0E8188ABCFAA}"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
    </customSheetView>
    <customSheetView guid="{ADD38025-F4B2-44E2-9D06-07A9BF0F3A51}"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2"/>
    </customSheetView>
    <customSheetView guid="{AF3BF2A1-5C19-43AE-A08B-3E418E8AE543}"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3"/>
    </customSheetView>
    <customSheetView guid="{CC42E740-ADA2-4B3E-AB77-9BBCCE9EC444}"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4"/>
    </customSheetView>
    <customSheetView guid="{DC041AD4-35AB-4F1B-9F3D-F08C88A9A16C}"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5"/>
    </customSheetView>
    <customSheetView guid="{C9A17BF0-2451-44C4-898F-CFB8403323EA}"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6"/>
    </customSheetView>
    <customSheetView guid="{E51A7B7A-B72C-4D0D-BEC9-3100296DDB1B}"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7"/>
    </customSheetView>
    <customSheetView guid="{D674221F-3F50-45D7-B99E-107AE99970DE}"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8"/>
    </customSheetView>
    <customSheetView guid="{C8C25E0F-313C-40E1-BC27-B55128053FAD}"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9"/>
    </customSheetView>
    <customSheetView guid="{31578BE1-199E-4DDD-BD28-180CDA7042A3}"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0"/>
    </customSheetView>
    <customSheetView guid="{915A0EBC-A358-405B-93F7-90752DA34B9F}" scale="55" fitToPage="1" printArea="1" hiddenColumns="1">
      <selection activeCell="U20" sqref="A1:V20"/>
      <pageMargins left="0.88" right="0.51181102362204722" top="0.75" bottom="0.55118110236220474" header="0.31496062992125984" footer="0.31496062992125984"/>
      <printOptions horizontalCentered="1"/>
      <pageSetup scale="65" fitToHeight="99" orientation="landscape" r:id="rId11"/>
    </customSheetView>
    <customSheetView guid="{B74BB35E-E214-422E-BB39-6D168553F4C5}"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2"/>
    </customSheetView>
    <customSheetView guid="{C9A812A3-B23E-4057-8694-158B0DEE8D06}"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D504B807-AE7E-4042-848D-21D8E9CBBAC1}"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4890415D-ABA4-4363-9A7D-9DAD39F08A9F}" fitToPage="1" printArea="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F7D68F61-F89A-4541-9A78-C25C58CA23E3}" fitToPage="1" printArea="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D8BB7E15-0E8F-45FC-AD1A-6D8C295A087C}"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7"/>
    </customSheetView>
    <customSheetView guid="{42BB51DB-DC3E-4DA5-9499-5574EB19780E}"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8"/>
    </customSheetView>
    <customSheetView guid="{B83C9EB8-C964-4489-98C8-19C81BFAE010}"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9"/>
    </customSheetView>
  </customSheetViews>
  <mergeCells count="37">
    <mergeCell ref="D4:E4"/>
    <mergeCell ref="F4:Q4"/>
    <mergeCell ref="R4:S4"/>
    <mergeCell ref="T4:V4"/>
    <mergeCell ref="B1:V1"/>
    <mergeCell ref="B2:V2"/>
    <mergeCell ref="D5:E5"/>
    <mergeCell ref="F5:V5"/>
    <mergeCell ref="B7:B8"/>
    <mergeCell ref="C7:C8"/>
    <mergeCell ref="D7:D8"/>
    <mergeCell ref="E7:E8"/>
    <mergeCell ref="F7:F8"/>
    <mergeCell ref="G7:H7"/>
    <mergeCell ref="I7:I8"/>
    <mergeCell ref="J7:J8"/>
    <mergeCell ref="S7:S8"/>
    <mergeCell ref="T7:T8"/>
    <mergeCell ref="V7:V8"/>
    <mergeCell ref="B15:F15"/>
    <mergeCell ref="N7:O7"/>
    <mergeCell ref="P7:P8"/>
    <mergeCell ref="G14:H14"/>
    <mergeCell ref="G15:H15"/>
    <mergeCell ref="M7:M8"/>
    <mergeCell ref="K7:L7"/>
    <mergeCell ref="Y7:Z7"/>
    <mergeCell ref="N17:O17"/>
    <mergeCell ref="G17:H17"/>
    <mergeCell ref="G16:H16"/>
    <mergeCell ref="N14:O14"/>
    <mergeCell ref="N15:O15"/>
    <mergeCell ref="N16:O16"/>
    <mergeCell ref="W7:X7"/>
    <mergeCell ref="Q7:Q8"/>
    <mergeCell ref="R7:R8"/>
    <mergeCell ref="U7:U8"/>
  </mergeCells>
  <conditionalFormatting sqref="I3 P3 I6 P6 I13:I1048576 P13:P1048576">
    <cfRule type="cellIs" dxfId="27" priority="67" operator="equal">
      <formula>"BAJA"</formula>
    </cfRule>
  </conditionalFormatting>
  <conditionalFormatting sqref="I3 P3 I6 P6 I13:I1048576 P13:P1048576">
    <cfRule type="cellIs" dxfId="26" priority="64" operator="equal">
      <formula>"EXTREMA"</formula>
    </cfRule>
    <cfRule type="cellIs" dxfId="25" priority="65" operator="equal">
      <formula>"ALTA"</formula>
    </cfRule>
    <cfRule type="cellIs" dxfId="24" priority="66" operator="equal">
      <formula>"MODERADA"</formula>
    </cfRule>
  </conditionalFormatting>
  <conditionalFormatting sqref="F3:G3 N3:O3 F6:G6 G9:H12 F13:G1048576 N6:O6 N13:O1048576">
    <cfRule type="colorScale" priority="63">
      <colorScale>
        <cfvo type="num" val="1"/>
        <cfvo type="num" val="3"/>
        <cfvo type="num" val="5"/>
        <color theme="6" tint="-0.499984740745262"/>
        <color rgb="FFFFFF00"/>
        <color rgb="FFC00000"/>
      </colorScale>
    </cfRule>
  </conditionalFormatting>
  <conditionalFormatting sqref="I9:I12">
    <cfRule type="cellIs" dxfId="23" priority="11" operator="equal">
      <formula>"EXTREMA"</formula>
    </cfRule>
    <cfRule type="cellIs" dxfId="22" priority="12" operator="equal">
      <formula>"ALTA"</formula>
    </cfRule>
    <cfRule type="cellIs" dxfId="21" priority="13" operator="equal">
      <formula>"MODERADA"</formula>
    </cfRule>
    <cfRule type="cellIs" dxfId="20" priority="14" operator="equal">
      <formula>"BAJA"</formula>
    </cfRule>
  </conditionalFormatting>
  <conditionalFormatting sqref="P9:P12">
    <cfRule type="cellIs" dxfId="19" priority="7" operator="equal">
      <formula>"EXTREMA"</formula>
    </cfRule>
    <cfRule type="cellIs" dxfId="18" priority="8" operator="equal">
      <formula>"ALTA"</formula>
    </cfRule>
    <cfRule type="cellIs" dxfId="17" priority="9" operator="equal">
      <formula>"MODERADA"</formula>
    </cfRule>
    <cfRule type="cellIs" dxfId="16" priority="10" operator="equal">
      <formula>"BAJA"</formula>
    </cfRule>
  </conditionalFormatting>
  <conditionalFormatting sqref="N9:O12">
    <cfRule type="colorScale" priority="6">
      <colorScale>
        <cfvo type="num" val="1"/>
        <cfvo type="num" val="3"/>
        <cfvo type="num" val="5"/>
        <color theme="6" tint="-0.499984740745262"/>
        <color rgb="FFFFFF00"/>
        <color rgb="FFC00000"/>
      </colorScale>
    </cfRule>
  </conditionalFormatting>
  <conditionalFormatting sqref="G7:H8 N7:O8">
    <cfRule type="colorScale" priority="1">
      <colorScale>
        <cfvo type="num" val="1"/>
        <cfvo type="num" val="3"/>
        <cfvo type="num" val="5"/>
        <color theme="6" tint="-0.499984740745262"/>
        <color rgb="FFFFFF00"/>
        <color rgb="FFC00000"/>
      </colorScale>
    </cfRule>
  </conditionalFormatting>
  <conditionalFormatting sqref="I7:I8 P7:P8">
    <cfRule type="cellIs" dxfId="15" priority="5" operator="equal">
      <formula>"BAJA"</formula>
    </cfRule>
  </conditionalFormatting>
  <conditionalFormatting sqref="I7:I8 P7:P8">
    <cfRule type="cellIs" dxfId="14" priority="2" operator="equal">
      <formula>"EXTREMA"</formula>
    </cfRule>
    <cfRule type="cellIs" dxfId="13" priority="3" operator="equal">
      <formula>"ALTA"</formula>
    </cfRule>
    <cfRule type="cellIs" dxfId="12" priority="4" operator="equal">
      <formula>"MODERADA"</formula>
    </cfRule>
  </conditionalFormatting>
  <printOptions horizontalCentered="1"/>
  <pageMargins left="0.35433070866141736" right="0.27559055118110237" top="0.86614173228346458" bottom="0.23622047244094491" header="0.31496062992125984" footer="0.15748031496062992"/>
  <pageSetup paperSize="258"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F9:F12</xm:sqref>
        </x14:dataValidation>
        <x14:dataValidation type="list" showInputMessage="1" showErrorMessage="1">
          <x14:formula1>
            <xm:f>Listas!$C$4:$C$7</xm:f>
          </x14:formula1>
          <xm:sqref>K9:K12</xm:sqref>
        </x14:dataValidation>
      </x14:dataValidations>
    </ext>
  </extLst>
</worksheet>
</file>

<file path=xl/worksheets/sheet6.xml><?xml version="1.0" encoding="utf-8"?>
<worksheet xmlns="http://schemas.openxmlformats.org/spreadsheetml/2006/main" xmlns:r="http://schemas.openxmlformats.org/officeDocument/2006/relationships">
  <sheetPr>
    <tabColor rgb="FFCC0000"/>
    <pageSetUpPr fitToPage="1"/>
  </sheetPr>
  <dimension ref="A1:Y18"/>
  <sheetViews>
    <sheetView zoomScale="70" zoomScaleNormal="70" workbookViewId="0">
      <pane xSplit="2" ySplit="3" topLeftCell="C13" activePane="bottomRight" state="frozen"/>
      <selection activeCell="P5" sqref="P5"/>
      <selection pane="topRight" activeCell="P5" sqref="P5"/>
      <selection pane="bottomLeft" activeCell="P5" sqref="P5"/>
      <selection pane="bottomRight" activeCell="E11" sqref="E11"/>
    </sheetView>
  </sheetViews>
  <sheetFormatPr baseColWidth="10" defaultColWidth="11.42578125" defaultRowHeight="15"/>
  <cols>
    <col min="1" max="1" width="2.7109375" style="91" customWidth="1"/>
    <col min="2" max="2" width="6.7109375" style="99" customWidth="1"/>
    <col min="3" max="3" width="6.7109375" style="90" customWidth="1"/>
    <col min="4" max="4" width="24.7109375" style="93" customWidth="1"/>
    <col min="5" max="5" width="24.5703125" style="96" customWidth="1"/>
    <col min="6" max="9" width="4.7109375" style="5" customWidth="1"/>
    <col min="10" max="10" width="6.5703125" style="5" customWidth="1"/>
    <col min="11" max="11" width="7" style="5" customWidth="1"/>
    <col min="12" max="23" width="4.7109375" style="5" customWidth="1"/>
    <col min="24" max="24" width="8.7109375" style="88" customWidth="1"/>
    <col min="25" max="25" width="24.7109375" style="5" customWidth="1"/>
    <col min="26" max="16384" width="11.42578125" style="5"/>
  </cols>
  <sheetData>
    <row r="1" spans="1:25" s="93" customFormat="1" ht="135.94999999999999" customHeight="1">
      <c r="A1" s="92"/>
      <c r="C1" s="100"/>
      <c r="D1" s="174" t="s">
        <v>196</v>
      </c>
      <c r="E1" s="175"/>
      <c r="F1" s="171" t="s">
        <v>211</v>
      </c>
      <c r="G1" s="171"/>
      <c r="H1" s="171" t="s">
        <v>210</v>
      </c>
      <c r="I1" s="171"/>
      <c r="J1" s="171" t="s">
        <v>212</v>
      </c>
      <c r="K1" s="171"/>
      <c r="L1" s="171" t="s">
        <v>213</v>
      </c>
      <c r="M1" s="171"/>
      <c r="N1" s="171" t="s">
        <v>214</v>
      </c>
      <c r="O1" s="171"/>
      <c r="P1" s="171" t="s">
        <v>215</v>
      </c>
      <c r="Q1" s="171"/>
      <c r="R1" s="171" t="s">
        <v>216</v>
      </c>
      <c r="S1" s="171"/>
      <c r="T1" s="171" t="s">
        <v>217</v>
      </c>
      <c r="U1" s="171"/>
      <c r="V1" s="171" t="s">
        <v>218</v>
      </c>
      <c r="W1" s="171"/>
      <c r="X1" s="176" t="s">
        <v>295</v>
      </c>
      <c r="Y1" s="177"/>
    </row>
    <row r="2" spans="1:25" s="93" customFormat="1" ht="18" customHeight="1">
      <c r="A2" s="92"/>
      <c r="B2" s="168" t="s">
        <v>195</v>
      </c>
      <c r="C2" s="172" t="s">
        <v>188</v>
      </c>
      <c r="D2" s="166" t="s">
        <v>189</v>
      </c>
      <c r="E2" s="166" t="s">
        <v>184</v>
      </c>
      <c r="F2" s="165" t="s">
        <v>176</v>
      </c>
      <c r="G2" s="165"/>
      <c r="H2" s="165" t="s">
        <v>176</v>
      </c>
      <c r="I2" s="165"/>
      <c r="J2" s="165" t="s">
        <v>190</v>
      </c>
      <c r="K2" s="165"/>
      <c r="L2" s="165" t="s">
        <v>191</v>
      </c>
      <c r="M2" s="165"/>
      <c r="N2" s="165" t="s">
        <v>190</v>
      </c>
      <c r="O2" s="165"/>
      <c r="P2" s="165" t="s">
        <v>192</v>
      </c>
      <c r="Q2" s="165"/>
      <c r="R2" s="165" t="s">
        <v>190</v>
      </c>
      <c r="S2" s="165"/>
      <c r="T2" s="165" t="s">
        <v>192</v>
      </c>
      <c r="U2" s="165"/>
      <c r="V2" s="165" t="s">
        <v>193</v>
      </c>
      <c r="W2" s="165"/>
      <c r="X2" s="180" t="s">
        <v>194</v>
      </c>
      <c r="Y2" s="178" t="s">
        <v>185</v>
      </c>
    </row>
    <row r="3" spans="1:25" s="88" customFormat="1" ht="18" customHeight="1">
      <c r="A3" s="90"/>
      <c r="B3" s="168"/>
      <c r="C3" s="173"/>
      <c r="D3" s="167"/>
      <c r="E3" s="167"/>
      <c r="F3" s="89" t="s">
        <v>186</v>
      </c>
      <c r="G3" s="89" t="s">
        <v>187</v>
      </c>
      <c r="H3" s="89" t="s">
        <v>186</v>
      </c>
      <c r="I3" s="89" t="s">
        <v>187</v>
      </c>
      <c r="J3" s="89" t="s">
        <v>186</v>
      </c>
      <c r="K3" s="89" t="s">
        <v>187</v>
      </c>
      <c r="L3" s="89" t="s">
        <v>186</v>
      </c>
      <c r="M3" s="89" t="s">
        <v>187</v>
      </c>
      <c r="N3" s="89" t="s">
        <v>186</v>
      </c>
      <c r="O3" s="89" t="s">
        <v>187</v>
      </c>
      <c r="P3" s="89" t="s">
        <v>186</v>
      </c>
      <c r="Q3" s="89" t="s">
        <v>187</v>
      </c>
      <c r="R3" s="89" t="s">
        <v>186</v>
      </c>
      <c r="S3" s="89" t="s">
        <v>187</v>
      </c>
      <c r="T3" s="89" t="s">
        <v>186</v>
      </c>
      <c r="U3" s="89" t="s">
        <v>187</v>
      </c>
      <c r="V3" s="89" t="s">
        <v>186</v>
      </c>
      <c r="W3" s="89" t="s">
        <v>187</v>
      </c>
      <c r="X3" s="181"/>
      <c r="Y3" s="179"/>
    </row>
    <row r="4" spans="1:25" ht="66" customHeight="1">
      <c r="B4" s="169" t="s">
        <v>233</v>
      </c>
      <c r="C4" s="98">
        <v>1.1000000000000001</v>
      </c>
      <c r="D4" s="156" t="s">
        <v>244</v>
      </c>
      <c r="E4" s="156" t="s">
        <v>239</v>
      </c>
      <c r="F4" s="1" t="s">
        <v>201</v>
      </c>
      <c r="G4" s="1"/>
      <c r="H4" s="1"/>
      <c r="I4" s="1" t="s">
        <v>201</v>
      </c>
      <c r="J4" s="1"/>
      <c r="K4" s="1" t="s">
        <v>201</v>
      </c>
      <c r="L4" s="1"/>
      <c r="M4" s="1" t="s">
        <v>201</v>
      </c>
      <c r="N4" s="1"/>
      <c r="O4" s="1" t="s">
        <v>201</v>
      </c>
      <c r="P4" s="1" t="s">
        <v>201</v>
      </c>
      <c r="Q4" s="1"/>
      <c r="R4" s="1" t="s">
        <v>201</v>
      </c>
      <c r="S4" s="1"/>
      <c r="T4" s="1" t="s">
        <v>201</v>
      </c>
      <c r="U4" s="1"/>
      <c r="V4" s="1" t="s">
        <v>201</v>
      </c>
      <c r="W4" s="1"/>
      <c r="X4" s="153">
        <f>IF(J4="X",15,0)+IF(L4="X",5,0)+IF(N4="X",15,0)+IF(P4="X",10,0)+IF(R4="X",15,0)+IF(T4="X",10,0)+IF(V4="X",30,0)</f>
        <v>65</v>
      </c>
      <c r="Y4" s="8" t="s">
        <v>227</v>
      </c>
    </row>
    <row r="5" spans="1:25" ht="109.5" customHeight="1">
      <c r="B5" s="170"/>
      <c r="C5" s="98">
        <v>1.2</v>
      </c>
      <c r="D5" s="156" t="s">
        <v>286</v>
      </c>
      <c r="E5" s="156" t="s">
        <v>241</v>
      </c>
      <c r="F5" s="1" t="s">
        <v>201</v>
      </c>
      <c r="G5" s="1"/>
      <c r="H5" s="1"/>
      <c r="I5" s="1" t="s">
        <v>201</v>
      </c>
      <c r="J5" s="1"/>
      <c r="K5" s="1" t="s">
        <v>201</v>
      </c>
      <c r="L5" s="1"/>
      <c r="M5" s="1" t="s">
        <v>201</v>
      </c>
      <c r="N5" s="1"/>
      <c r="O5" s="1" t="s">
        <v>201</v>
      </c>
      <c r="P5" s="1" t="s">
        <v>201</v>
      </c>
      <c r="Q5" s="1"/>
      <c r="R5" s="1" t="s">
        <v>201</v>
      </c>
      <c r="S5" s="1"/>
      <c r="T5" s="1" t="s">
        <v>201</v>
      </c>
      <c r="U5" s="1"/>
      <c r="V5" s="1" t="s">
        <v>201</v>
      </c>
      <c r="W5" s="1"/>
      <c r="X5" s="157">
        <f t="shared" ref="X5:X12" si="0">IF(J5="X",15,0)+IF(L5="X",5,0)+IF(N5="X",15,0)+IF(P5="X",10,0)+IF(R5="X",15,0)+IF(T5="X",10,0)+IF(V5="X",30,0)</f>
        <v>65</v>
      </c>
      <c r="Y5" s="8" t="s">
        <v>227</v>
      </c>
    </row>
    <row r="6" spans="1:25" ht="111.75" customHeight="1">
      <c r="B6" s="169" t="s">
        <v>235</v>
      </c>
      <c r="C6" s="98">
        <v>2.1</v>
      </c>
      <c r="D6" s="97" t="s">
        <v>297</v>
      </c>
      <c r="E6" s="97" t="s">
        <v>299</v>
      </c>
      <c r="F6" s="1" t="s">
        <v>201</v>
      </c>
      <c r="G6" s="1"/>
      <c r="H6" s="1"/>
      <c r="I6" s="1" t="s">
        <v>201</v>
      </c>
      <c r="J6" s="1"/>
      <c r="K6" s="1" t="s">
        <v>201</v>
      </c>
      <c r="L6" s="1"/>
      <c r="M6" s="1" t="s">
        <v>201</v>
      </c>
      <c r="N6" s="1"/>
      <c r="O6" s="1" t="s">
        <v>201</v>
      </c>
      <c r="P6" s="1" t="s">
        <v>201</v>
      </c>
      <c r="Q6" s="1"/>
      <c r="R6" s="1" t="s">
        <v>201</v>
      </c>
      <c r="S6" s="1"/>
      <c r="T6" s="1" t="s">
        <v>201</v>
      </c>
      <c r="U6" s="1"/>
      <c r="V6" s="1" t="s">
        <v>201</v>
      </c>
      <c r="W6" s="1"/>
      <c r="X6" s="153">
        <f>IF(J6="X",15,0)+IF(L6="X",5,0)+IF(N6="X",15,0)+IF(P6="X",10,0)+IF(R6="X",15,0)+IF(T6="X",10,0)+IF(V6="X",30,0)</f>
        <v>65</v>
      </c>
      <c r="Y6" s="8" t="s">
        <v>227</v>
      </c>
    </row>
    <row r="7" spans="1:25" ht="83.25" customHeight="1">
      <c r="B7" s="170"/>
      <c r="C7" s="98">
        <v>2.2000000000000002</v>
      </c>
      <c r="D7" s="97" t="s">
        <v>298</v>
      </c>
      <c r="E7" s="97" t="s">
        <v>300</v>
      </c>
      <c r="F7" s="1" t="s">
        <v>201</v>
      </c>
      <c r="G7" s="1"/>
      <c r="H7" s="1"/>
      <c r="I7" s="1" t="s">
        <v>201</v>
      </c>
      <c r="J7" s="1"/>
      <c r="K7" s="1" t="s">
        <v>201</v>
      </c>
      <c r="L7" s="1"/>
      <c r="M7" s="1" t="s">
        <v>201</v>
      </c>
      <c r="N7" s="1"/>
      <c r="O7" s="1" t="s">
        <v>201</v>
      </c>
      <c r="P7" s="1" t="s">
        <v>201</v>
      </c>
      <c r="Q7" s="1"/>
      <c r="R7" s="1" t="s">
        <v>201</v>
      </c>
      <c r="S7" s="1"/>
      <c r="T7" s="1" t="s">
        <v>201</v>
      </c>
      <c r="U7" s="1"/>
      <c r="V7" s="1" t="s">
        <v>201</v>
      </c>
      <c r="W7" s="1"/>
      <c r="X7" s="153">
        <f t="shared" si="0"/>
        <v>65</v>
      </c>
      <c r="Y7" s="8" t="s">
        <v>227</v>
      </c>
    </row>
    <row r="8" spans="1:25" ht="93" customHeight="1">
      <c r="B8" s="169" t="s">
        <v>236</v>
      </c>
      <c r="C8" s="98">
        <v>3.1</v>
      </c>
      <c r="D8" s="97" t="s">
        <v>252</v>
      </c>
      <c r="E8" s="97" t="s">
        <v>321</v>
      </c>
      <c r="F8" s="1" t="s">
        <v>201</v>
      </c>
      <c r="G8" s="1"/>
      <c r="H8" s="1"/>
      <c r="I8" s="1" t="s">
        <v>201</v>
      </c>
      <c r="J8" s="1"/>
      <c r="K8" s="1" t="s">
        <v>201</v>
      </c>
      <c r="L8" s="1"/>
      <c r="M8" s="1" t="s">
        <v>201</v>
      </c>
      <c r="N8" s="1"/>
      <c r="O8" s="1" t="s">
        <v>201</v>
      </c>
      <c r="P8" s="1" t="s">
        <v>201</v>
      </c>
      <c r="Q8" s="1"/>
      <c r="R8" s="1" t="s">
        <v>201</v>
      </c>
      <c r="S8" s="1"/>
      <c r="T8" s="1" t="s">
        <v>201</v>
      </c>
      <c r="U8" s="1"/>
      <c r="V8" s="1"/>
      <c r="W8" s="1" t="s">
        <v>201</v>
      </c>
      <c r="X8" s="153">
        <f t="shared" ref="X8:X10" si="1">IF(J8="X",15,0)+IF(L8="X",5,0)+IF(N8="X",15,0)+IF(P8="X",10,0)+IF(R8="X",15,0)+IF(T8="X",10,0)+IF(V8="X",30,0)</f>
        <v>35</v>
      </c>
      <c r="Y8" s="8" t="s">
        <v>227</v>
      </c>
    </row>
    <row r="9" spans="1:25" ht="113.25" customHeight="1">
      <c r="B9" s="170"/>
      <c r="C9" s="98">
        <v>3.2</v>
      </c>
      <c r="D9" s="97" t="s">
        <v>245</v>
      </c>
      <c r="E9" s="97" t="s">
        <v>322</v>
      </c>
      <c r="F9" s="1" t="s">
        <v>201</v>
      </c>
      <c r="G9" s="1"/>
      <c r="H9" s="1"/>
      <c r="I9" s="1" t="s">
        <v>201</v>
      </c>
      <c r="J9" s="1"/>
      <c r="K9" s="1" t="s">
        <v>201</v>
      </c>
      <c r="L9" s="1" t="s">
        <v>201</v>
      </c>
      <c r="M9" s="1"/>
      <c r="N9" s="154"/>
      <c r="O9" s="1" t="s">
        <v>201</v>
      </c>
      <c r="P9" s="1" t="s">
        <v>201</v>
      </c>
      <c r="Q9" s="1"/>
      <c r="R9" s="1" t="s">
        <v>201</v>
      </c>
      <c r="S9" s="1"/>
      <c r="T9" s="1" t="s">
        <v>201</v>
      </c>
      <c r="U9" s="1"/>
      <c r="V9" s="1"/>
      <c r="W9" s="1" t="s">
        <v>201</v>
      </c>
      <c r="X9" s="153">
        <f t="shared" si="1"/>
        <v>40</v>
      </c>
      <c r="Y9" s="8" t="s">
        <v>227</v>
      </c>
    </row>
    <row r="10" spans="1:25" ht="84.75" customHeight="1">
      <c r="B10" s="170"/>
      <c r="C10" s="98">
        <v>3.3</v>
      </c>
      <c r="D10" s="97" t="s">
        <v>258</v>
      </c>
      <c r="E10" s="97" t="s">
        <v>323</v>
      </c>
      <c r="F10" s="1" t="s">
        <v>201</v>
      </c>
      <c r="G10" s="1"/>
      <c r="H10" s="1" t="s">
        <v>201</v>
      </c>
      <c r="I10" s="1"/>
      <c r="J10" s="1"/>
      <c r="K10" s="1" t="s">
        <v>201</v>
      </c>
      <c r="L10" s="1" t="s">
        <v>201</v>
      </c>
      <c r="M10" s="1"/>
      <c r="N10" s="154"/>
      <c r="O10" s="1" t="s">
        <v>201</v>
      </c>
      <c r="P10" s="1" t="s">
        <v>201</v>
      </c>
      <c r="Q10" s="1"/>
      <c r="R10" s="1" t="s">
        <v>201</v>
      </c>
      <c r="S10" s="1"/>
      <c r="T10" s="1" t="s">
        <v>201</v>
      </c>
      <c r="U10" s="1"/>
      <c r="V10" s="1"/>
      <c r="W10" s="1" t="s">
        <v>201</v>
      </c>
      <c r="X10" s="153">
        <f t="shared" si="1"/>
        <v>40</v>
      </c>
      <c r="Y10" s="8" t="s">
        <v>227</v>
      </c>
    </row>
    <row r="11" spans="1:25" ht="130.5" customHeight="1">
      <c r="B11" s="169" t="s">
        <v>237</v>
      </c>
      <c r="C11" s="98">
        <v>4.0999999999999996</v>
      </c>
      <c r="D11" s="97" t="s">
        <v>327</v>
      </c>
      <c r="E11" s="97" t="s">
        <v>331</v>
      </c>
      <c r="F11" s="1" t="s">
        <v>201</v>
      </c>
      <c r="G11" s="1"/>
      <c r="H11" s="1"/>
      <c r="I11" s="154" t="s">
        <v>201</v>
      </c>
      <c r="J11" s="1"/>
      <c r="K11" s="1" t="s">
        <v>201</v>
      </c>
      <c r="L11" s="1"/>
      <c r="M11" s="1" t="s">
        <v>201</v>
      </c>
      <c r="N11" s="1"/>
      <c r="O11" s="1" t="s">
        <v>201</v>
      </c>
      <c r="P11" s="1" t="s">
        <v>201</v>
      </c>
      <c r="Q11" s="1"/>
      <c r="R11" s="1" t="s">
        <v>201</v>
      </c>
      <c r="S11" s="1"/>
      <c r="T11" s="1" t="s">
        <v>201</v>
      </c>
      <c r="U11" s="1"/>
      <c r="V11" s="1"/>
      <c r="W11" s="1" t="s">
        <v>201</v>
      </c>
      <c r="X11" s="153">
        <f t="shared" si="0"/>
        <v>35</v>
      </c>
      <c r="Y11" s="8" t="s">
        <v>227</v>
      </c>
    </row>
    <row r="12" spans="1:25" ht="89.25" customHeight="1">
      <c r="B12" s="170"/>
      <c r="C12" s="98">
        <v>4.2</v>
      </c>
      <c r="D12" s="97" t="s">
        <v>328</v>
      </c>
      <c r="E12" s="97" t="s">
        <v>332</v>
      </c>
      <c r="F12" s="1" t="s">
        <v>201</v>
      </c>
      <c r="G12" s="1"/>
      <c r="H12" s="1"/>
      <c r="I12" s="154" t="s">
        <v>201</v>
      </c>
      <c r="J12" s="1"/>
      <c r="K12" s="1" t="s">
        <v>201</v>
      </c>
      <c r="L12" s="1"/>
      <c r="M12" s="1" t="s">
        <v>201</v>
      </c>
      <c r="N12" s="1"/>
      <c r="O12" s="1" t="s">
        <v>201</v>
      </c>
      <c r="P12" s="1" t="s">
        <v>201</v>
      </c>
      <c r="Q12" s="1"/>
      <c r="R12" s="1"/>
      <c r="S12" s="1" t="s">
        <v>201</v>
      </c>
      <c r="T12" s="1" t="s">
        <v>201</v>
      </c>
      <c r="U12" s="1"/>
      <c r="V12" s="1"/>
      <c r="W12" s="1" t="s">
        <v>201</v>
      </c>
      <c r="X12" s="153">
        <f t="shared" si="0"/>
        <v>20</v>
      </c>
      <c r="Y12" s="8" t="s">
        <v>227</v>
      </c>
    </row>
    <row r="13" spans="1:25" ht="204.75" customHeight="1">
      <c r="B13" s="158" t="s">
        <v>238</v>
      </c>
      <c r="C13" s="98">
        <v>5.0999999999999996</v>
      </c>
      <c r="D13" s="156" t="s">
        <v>340</v>
      </c>
      <c r="E13" s="156" t="s">
        <v>342</v>
      </c>
      <c r="F13" s="154" t="s">
        <v>201</v>
      </c>
      <c r="G13" s="154"/>
      <c r="H13" s="154"/>
      <c r="I13" s="154" t="s">
        <v>201</v>
      </c>
      <c r="J13" s="154"/>
      <c r="K13" s="154" t="s">
        <v>201</v>
      </c>
      <c r="L13" s="154"/>
      <c r="M13" s="154" t="s">
        <v>201</v>
      </c>
      <c r="N13" s="1"/>
      <c r="O13" s="1" t="s">
        <v>201</v>
      </c>
      <c r="P13" s="1" t="s">
        <v>201</v>
      </c>
      <c r="Q13" s="1"/>
      <c r="R13" s="1" t="s">
        <v>201</v>
      </c>
      <c r="S13" s="1"/>
      <c r="T13" s="1" t="s">
        <v>201</v>
      </c>
      <c r="U13" s="1"/>
      <c r="V13" s="1"/>
      <c r="W13" s="1" t="s">
        <v>201</v>
      </c>
      <c r="X13" s="153">
        <f t="shared" ref="X13" si="2">IF(J13="X",15,0)+IF(L13="X",5,0)+IF(N13="X",15,0)+IF(P13="X",10,0)+IF(R13="X",15,0)+IF(T13="X",10,0)+IF(V13="X",30,0)</f>
        <v>35</v>
      </c>
      <c r="Y13" s="8" t="s">
        <v>227</v>
      </c>
    </row>
    <row r="14" spans="1:25" ht="50.1" hidden="1" customHeight="1">
      <c r="B14" s="164"/>
      <c r="C14" s="164"/>
      <c r="D14" s="164"/>
      <c r="E14" s="164"/>
      <c r="F14" s="164"/>
      <c r="G14" s="164"/>
      <c r="H14" s="164"/>
      <c r="I14" s="164"/>
      <c r="J14" s="164"/>
      <c r="K14" s="164"/>
      <c r="L14" s="164"/>
      <c r="M14" s="164"/>
      <c r="N14" s="164"/>
      <c r="O14" s="164"/>
      <c r="P14" s="164"/>
      <c r="Q14" s="164"/>
      <c r="R14" s="164"/>
      <c r="S14" s="164"/>
      <c r="T14" s="164"/>
      <c r="U14" s="164"/>
      <c r="V14" s="164"/>
      <c r="W14" s="164"/>
      <c r="X14" s="95"/>
      <c r="Y14" s="94"/>
    </row>
    <row r="17" spans="3:11">
      <c r="C17" s="149"/>
      <c r="D17" s="150"/>
      <c r="F17" s="152"/>
      <c r="G17" s="152"/>
      <c r="H17" s="152"/>
      <c r="I17" s="152"/>
      <c r="J17" s="152"/>
      <c r="K17" s="152"/>
    </row>
    <row r="18" spans="3:11">
      <c r="C18" s="151" t="s">
        <v>225</v>
      </c>
      <c r="F18" s="151" t="s">
        <v>226</v>
      </c>
      <c r="G18" s="93"/>
    </row>
  </sheetData>
  <customSheetViews>
    <customSheetView guid="{97D65C1E-976A-4956-97FC-0E8188ABCFAA}"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
    </customSheetView>
    <customSheetView guid="{ADD38025-F4B2-44E2-9D06-07A9BF0F3A51}"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2"/>
    </customSheetView>
    <customSheetView guid="{AF3BF2A1-5C19-43AE-A08B-3E418E8AE543}"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3"/>
    </customSheetView>
    <customSheetView guid="{CC42E740-ADA2-4B3E-AB77-9BBCCE9EC444}"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4"/>
    </customSheetView>
    <customSheetView guid="{DC041AD4-35AB-4F1B-9F3D-F08C88A9A16C}"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5"/>
    </customSheetView>
    <customSheetView guid="{C9A17BF0-2451-44C4-898F-CFB8403323EA}"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6"/>
    </customSheetView>
    <customSheetView guid="{E51A7B7A-B72C-4D0D-BEC9-3100296DDB1B}"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7"/>
    </customSheetView>
    <customSheetView guid="{D674221F-3F50-45D7-B99E-107AE99970DE}"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8"/>
    </customSheetView>
    <customSheetView guid="{C8C25E0F-313C-40E1-BC27-B55128053FAD}"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9"/>
    </customSheetView>
    <customSheetView guid="{31578BE1-199E-4DDD-BD28-180CDA7042A3}"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0"/>
    </customSheetView>
    <customSheetView guid="{915A0EBC-A358-405B-93F7-90752DA34B9F}"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1"/>
    </customSheetView>
    <customSheetView guid="{B74BB35E-E214-422E-BB39-6D168553F4C5}"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2"/>
    </customSheetView>
    <customSheetView guid="{C9A812A3-B23E-4057-8694-158B0DEE8D06}"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3"/>
    </customSheetView>
    <customSheetView guid="{D504B807-AE7E-4042-848D-21D8E9CBBAC1}"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4"/>
    </customSheetView>
    <customSheetView guid="{4890415D-ABA4-4363-9A7D-9DAD39F08A9F}" showPageBreaks="1" fitToPage="1" printArea="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5"/>
    </customSheetView>
    <customSheetView guid="{F7D68F61-F89A-4541-9A78-C25C58CA23E3}" showPageBreaks="1" fitToPage="1" printArea="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6"/>
    </customSheetView>
    <customSheetView guid="{D8BB7E15-0E8F-45FC-AD1A-6D8C295A087C}"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7"/>
    </customSheetView>
    <customSheetView guid="{42BB51DB-DC3E-4DA5-9499-5574EB19780E}"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8"/>
    </customSheetView>
    <customSheetView guid="{B83C9EB8-C964-4489-98C8-19C81BFAE010}"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9"/>
    </customSheetView>
  </customSheetViews>
  <mergeCells count="31">
    <mergeCell ref="Y2:Y3"/>
    <mergeCell ref="X2:X3"/>
    <mergeCell ref="H2:I2"/>
    <mergeCell ref="J2:K2"/>
    <mergeCell ref="L2:M2"/>
    <mergeCell ref="R2:S2"/>
    <mergeCell ref="X1:Y1"/>
    <mergeCell ref="R1:S1"/>
    <mergeCell ref="J1:K1"/>
    <mergeCell ref="H1:I1"/>
    <mergeCell ref="P1:Q1"/>
    <mergeCell ref="N1:O1"/>
    <mergeCell ref="L1:M1"/>
    <mergeCell ref="V1:W1"/>
    <mergeCell ref="T1:U1"/>
    <mergeCell ref="F1:G1"/>
    <mergeCell ref="F2:G2"/>
    <mergeCell ref="C2:C3"/>
    <mergeCell ref="B4:B5"/>
    <mergeCell ref="D1:E1"/>
    <mergeCell ref="B14:W14"/>
    <mergeCell ref="T2:U2"/>
    <mergeCell ref="V2:W2"/>
    <mergeCell ref="E2:E3"/>
    <mergeCell ref="B2:B3"/>
    <mergeCell ref="D2:D3"/>
    <mergeCell ref="B11:B12"/>
    <mergeCell ref="N2:O2"/>
    <mergeCell ref="P2:Q2"/>
    <mergeCell ref="B6:B7"/>
    <mergeCell ref="B8:B10"/>
  </mergeCells>
  <dataValidations count="1">
    <dataValidation type="list" allowBlank="1" showDropDown="1" showInputMessage="1" showErrorMessage="1" sqref="F4:W13">
      <formula1>"X"</formula1>
    </dataValidation>
  </dataValidations>
  <printOptions horizontalCentered="1"/>
  <pageMargins left="0.70866141732283472" right="0.70866141732283472" top="1.1417322834645669" bottom="0.15748031496062992" header="0.31496062992125984" footer="0.31496062992125984"/>
  <pageSetup paperSize="258" scale="79" fitToHeight="0" orientation="landscape" r:id="rId20"/>
  <drawing r:id="rId21"/>
</worksheet>
</file>

<file path=xl/worksheets/sheet7.xml><?xml version="1.0" encoding="utf-8"?>
<worksheet xmlns="http://schemas.openxmlformats.org/spreadsheetml/2006/main" xmlns:r="http://schemas.openxmlformats.org/officeDocument/2006/relationships">
  <sheetPr>
    <tabColor rgb="FFCC0000"/>
    <pageSetUpPr autoPageBreaks="0"/>
  </sheetPr>
  <dimension ref="A1:AZ37"/>
  <sheetViews>
    <sheetView showGridLines="0" zoomScale="70" zoomScaleNormal="70" workbookViewId="0">
      <selection sqref="A1:XFD1048576"/>
    </sheetView>
  </sheetViews>
  <sheetFormatPr baseColWidth="10" defaultColWidth="11.42578125" defaultRowHeight="15"/>
  <cols>
    <col min="1" max="1" width="5.7109375" style="250" customWidth="1"/>
    <col min="2" max="2" width="18.7109375" style="250" customWidth="1"/>
    <col min="3" max="6" width="5.7109375" style="250" customWidth="1"/>
    <col min="7" max="7" width="12.28515625" style="260" customWidth="1"/>
    <col min="8" max="8" width="7.7109375" style="260" customWidth="1"/>
    <col min="9" max="12" width="5.7109375" style="250" hidden="1" customWidth="1"/>
    <col min="13" max="13" width="13.140625" style="260" hidden="1" customWidth="1"/>
    <col min="14" max="14" width="7.7109375" style="260" hidden="1" customWidth="1"/>
    <col min="15" max="15" width="14.7109375" style="250" hidden="1" customWidth="1"/>
    <col min="16" max="16" width="11.42578125" style="250"/>
    <col min="17" max="17" width="5.7109375" style="250" hidden="1" customWidth="1"/>
    <col min="18" max="18" width="36.7109375" style="250" hidden="1" customWidth="1"/>
    <col min="19" max="22" width="5.7109375" style="250" hidden="1" customWidth="1"/>
    <col min="23" max="23" width="12.85546875" style="260" hidden="1" customWidth="1"/>
    <col min="24" max="24" width="10.7109375" style="260" hidden="1" customWidth="1"/>
    <col min="25" max="28" width="5.7109375" style="250" hidden="1" customWidth="1"/>
    <col min="29" max="29" width="14.140625" style="260" hidden="1" customWidth="1"/>
    <col min="30" max="30" width="10.7109375" style="260" hidden="1" customWidth="1"/>
    <col min="31" max="31" width="12.7109375" style="250" hidden="1" customWidth="1"/>
    <col min="32" max="32" width="0" style="250" hidden="1" customWidth="1"/>
    <col min="33" max="33" width="30.85546875" style="250" customWidth="1"/>
    <col min="34" max="34" width="7.5703125" style="250" customWidth="1"/>
    <col min="35" max="35" width="7.28515625" style="250" customWidth="1"/>
    <col min="36" max="36" width="7.5703125" style="250" customWidth="1"/>
    <col min="37" max="37" width="7.28515625" style="250" customWidth="1"/>
    <col min="38" max="38" width="7.5703125" style="250" customWidth="1"/>
    <col min="39" max="49" width="5.7109375" style="250" hidden="1" customWidth="1"/>
    <col min="50" max="50" width="1.5703125" style="250" hidden="1" customWidth="1"/>
    <col min="51" max="51" width="11.42578125" style="250"/>
    <col min="52" max="52" width="17.140625" style="250" customWidth="1"/>
    <col min="53" max="16384" width="11.42578125" style="250"/>
  </cols>
  <sheetData>
    <row r="1" spans="1:52" ht="39.75" customHeight="1"/>
    <row r="2" spans="1:52" ht="74.25" customHeight="1">
      <c r="C2" s="253" t="s">
        <v>359</v>
      </c>
      <c r="D2" s="253"/>
      <c r="E2" s="253"/>
      <c r="F2" s="253"/>
      <c r="G2" s="253"/>
      <c r="H2" s="253"/>
      <c r="I2" s="253"/>
      <c r="J2" s="253"/>
      <c r="K2" s="253"/>
      <c r="L2" s="253"/>
      <c r="M2" s="253"/>
      <c r="N2" s="253"/>
      <c r="O2" s="253"/>
      <c r="W2" s="250"/>
      <c r="X2" s="250"/>
      <c r="AC2" s="250"/>
      <c r="AD2" s="250"/>
    </row>
    <row r="3" spans="1:52" ht="36" customHeight="1" thickBot="1">
      <c r="C3" s="362" t="s">
        <v>345</v>
      </c>
      <c r="D3" s="362"/>
      <c r="E3" s="362"/>
      <c r="F3" s="362"/>
      <c r="G3" s="362"/>
      <c r="H3" s="362"/>
      <c r="I3" s="362" t="s">
        <v>203</v>
      </c>
      <c r="J3" s="362"/>
      <c r="K3" s="362"/>
      <c r="L3" s="362"/>
      <c r="M3" s="362"/>
      <c r="N3" s="362"/>
      <c r="O3" s="363" t="s">
        <v>180</v>
      </c>
      <c r="W3" s="250"/>
      <c r="X3" s="250"/>
      <c r="AC3" s="250"/>
      <c r="AD3" s="250"/>
      <c r="AG3" s="364" t="s">
        <v>123</v>
      </c>
      <c r="AH3" s="364"/>
      <c r="AI3" s="364"/>
      <c r="AJ3" s="364"/>
      <c r="AK3" s="364"/>
      <c r="AL3" s="364"/>
      <c r="AM3" s="364"/>
      <c r="AN3" s="364"/>
      <c r="AO3" s="364"/>
      <c r="AP3" s="364"/>
      <c r="AQ3" s="364"/>
      <c r="AR3" s="364"/>
      <c r="AS3" s="364"/>
      <c r="AT3" s="364"/>
      <c r="AU3" s="364"/>
      <c r="AV3" s="364"/>
      <c r="AW3" s="364"/>
      <c r="AX3" s="364"/>
      <c r="AY3" s="364"/>
      <c r="AZ3" s="364"/>
    </row>
    <row r="4" spans="1:52" s="365" customFormat="1" ht="36" customHeight="1" thickBot="1">
      <c r="C4" s="366" t="s">
        <v>68</v>
      </c>
      <c r="D4" s="366"/>
      <c r="E4" s="366"/>
      <c r="F4" s="366"/>
      <c r="G4" s="367" t="s">
        <v>67</v>
      </c>
      <c r="H4" s="368" t="s">
        <v>87</v>
      </c>
      <c r="I4" s="366" t="s">
        <v>351</v>
      </c>
      <c r="J4" s="366"/>
      <c r="K4" s="366"/>
      <c r="L4" s="366"/>
      <c r="M4" s="367" t="s">
        <v>67</v>
      </c>
      <c r="N4" s="368" t="s">
        <v>87</v>
      </c>
      <c r="O4" s="363"/>
      <c r="AG4" s="369" t="s">
        <v>119</v>
      </c>
      <c r="AH4" s="369">
        <v>1</v>
      </c>
      <c r="AI4" s="369">
        <v>2</v>
      </c>
      <c r="AJ4" s="369">
        <v>3</v>
      </c>
      <c r="AK4" s="369">
        <v>4</v>
      </c>
      <c r="AL4" s="369">
        <v>5</v>
      </c>
      <c r="AM4" s="369">
        <v>6</v>
      </c>
      <c r="AN4" s="369">
        <v>7</v>
      </c>
      <c r="AO4" s="369">
        <v>8</v>
      </c>
      <c r="AP4" s="369">
        <v>9</v>
      </c>
      <c r="AQ4" s="369">
        <v>10</v>
      </c>
      <c r="AR4" s="369">
        <v>11</v>
      </c>
      <c r="AS4" s="369">
        <v>12</v>
      </c>
      <c r="AT4" s="369">
        <v>13</v>
      </c>
      <c r="AU4" s="369">
        <v>14</v>
      </c>
      <c r="AV4" s="369">
        <v>15</v>
      </c>
      <c r="AW4" s="369">
        <v>16</v>
      </c>
      <c r="AX4" s="369">
        <v>17</v>
      </c>
      <c r="AY4" s="370" t="s">
        <v>120</v>
      </c>
      <c r="AZ4" s="370" t="s">
        <v>121</v>
      </c>
    </row>
    <row r="5" spans="1:52" s="260" customFormat="1" ht="72" customHeight="1" thickTop="1" thickBot="1">
      <c r="A5" s="371" t="s">
        <v>70</v>
      </c>
      <c r="B5" s="372" t="s">
        <v>66</v>
      </c>
      <c r="C5" s="373" t="s">
        <v>48</v>
      </c>
      <c r="D5" s="373" t="s">
        <v>49</v>
      </c>
      <c r="E5" s="373" t="s">
        <v>50</v>
      </c>
      <c r="F5" s="373" t="s">
        <v>51</v>
      </c>
      <c r="G5" s="367"/>
      <c r="H5" s="374"/>
      <c r="I5" s="373" t="s">
        <v>48</v>
      </c>
      <c r="J5" s="373" t="s">
        <v>49</v>
      </c>
      <c r="K5" s="373" t="s">
        <v>50</v>
      </c>
      <c r="L5" s="373" t="s">
        <v>51</v>
      </c>
      <c r="M5" s="367"/>
      <c r="N5" s="374"/>
      <c r="O5" s="363"/>
      <c r="Q5" s="375" t="s">
        <v>70</v>
      </c>
      <c r="R5" s="376" t="s">
        <v>66</v>
      </c>
      <c r="S5" s="375" t="s">
        <v>48</v>
      </c>
      <c r="T5" s="375" t="s">
        <v>49</v>
      </c>
      <c r="U5" s="375" t="s">
        <v>50</v>
      </c>
      <c r="V5" s="375" t="s">
        <v>51</v>
      </c>
      <c r="W5" s="287" t="s">
        <v>67</v>
      </c>
      <c r="X5" s="373" t="s">
        <v>102</v>
      </c>
      <c r="Y5" s="375" t="s">
        <v>48</v>
      </c>
      <c r="Z5" s="375" t="s">
        <v>49</v>
      </c>
      <c r="AA5" s="375" t="s">
        <v>50</v>
      </c>
      <c r="AB5" s="375" t="s">
        <v>51</v>
      </c>
      <c r="AC5" s="287" t="s">
        <v>67</v>
      </c>
      <c r="AD5" s="375" t="s">
        <v>102</v>
      </c>
      <c r="AE5" s="287" t="s">
        <v>103</v>
      </c>
      <c r="AG5" s="377" t="s">
        <v>27</v>
      </c>
      <c r="AH5" s="378">
        <v>2</v>
      </c>
      <c r="AI5" s="378">
        <v>2</v>
      </c>
      <c r="AJ5" s="379">
        <v>3</v>
      </c>
      <c r="AK5" s="378">
        <v>2</v>
      </c>
      <c r="AL5" s="378">
        <v>1</v>
      </c>
      <c r="AM5" s="379"/>
      <c r="AN5" s="378"/>
      <c r="AO5" s="378"/>
      <c r="AP5" s="378"/>
      <c r="AQ5" s="378"/>
      <c r="AR5" s="378"/>
      <c r="AS5" s="378"/>
      <c r="AT5" s="378"/>
      <c r="AU5" s="378"/>
      <c r="AV5" s="378"/>
      <c r="AW5" s="378"/>
      <c r="AX5" s="378"/>
      <c r="AY5" s="380">
        <f>SUM(AH5:AX5)</f>
        <v>10</v>
      </c>
      <c r="AZ5" s="381">
        <f t="shared" ref="AZ5:AZ10" si="0">AY5/$AY$11</f>
        <v>1</v>
      </c>
    </row>
    <row r="6" spans="1:52" ht="30" customHeight="1" thickTop="1" thickBot="1">
      <c r="A6" s="260">
        <v>1</v>
      </c>
      <c r="B6" s="382" t="s">
        <v>346</v>
      </c>
      <c r="C6" s="283">
        <f>+'(1) Deporte Asociado'!I14</f>
        <v>0</v>
      </c>
      <c r="D6" s="283">
        <f>+'(1) Deporte Asociado'!I15</f>
        <v>0</v>
      </c>
      <c r="E6" s="283">
        <f>+'(1) Deporte Asociado'!I16</f>
        <v>1</v>
      </c>
      <c r="F6" s="283">
        <f>+'(1) Deporte Asociado'!I17</f>
        <v>1</v>
      </c>
      <c r="G6" s="287">
        <f>SUM(C6:F6)</f>
        <v>2</v>
      </c>
      <c r="H6" s="383">
        <f t="shared" ref="H6:H11" si="1">IF(F6&gt;0,F6/G6,IF(E6&gt;0,E6/G6,0))</f>
        <v>0.5</v>
      </c>
      <c r="I6" s="283">
        <f>'(1) Deporte Asociado'!P14</f>
        <v>0</v>
      </c>
      <c r="J6" s="283">
        <f>'(1) Deporte Asociado'!P15</f>
        <v>1</v>
      </c>
      <c r="K6" s="283">
        <f>'(1) Deporte Asociado'!P16</f>
        <v>0</v>
      </c>
      <c r="L6" s="283">
        <f>'(1) Deporte Asociado'!P17</f>
        <v>1</v>
      </c>
      <c r="M6" s="322">
        <f>SUM(I6:L6)</f>
        <v>2</v>
      </c>
      <c r="N6" s="383">
        <f>IF(L6&gt;0,L6/M6,IF(K6&gt;0,K6/M6,0))</f>
        <v>0.5</v>
      </c>
      <c r="O6" s="384">
        <f>H6-N6</f>
        <v>0</v>
      </c>
      <c r="Q6" s="376">
        <v>1</v>
      </c>
      <c r="R6" s="385" t="s">
        <v>63</v>
      </c>
      <c r="S6" s="386">
        <v>0</v>
      </c>
      <c r="T6" s="386">
        <v>0</v>
      </c>
      <c r="U6" s="386">
        <v>1</v>
      </c>
      <c r="V6" s="386">
        <v>1</v>
      </c>
      <c r="W6" s="376">
        <f>SUM(S6:V6)</f>
        <v>2</v>
      </c>
      <c r="X6" s="387">
        <v>0.5</v>
      </c>
      <c r="Y6" s="386">
        <v>0</v>
      </c>
      <c r="Z6" s="386">
        <v>1</v>
      </c>
      <c r="AA6" s="386">
        <v>0</v>
      </c>
      <c r="AB6" s="386">
        <v>1</v>
      </c>
      <c r="AC6" s="388">
        <f>SUM(Y6:AB6)</f>
        <v>2</v>
      </c>
      <c r="AD6" s="387">
        <v>0.5</v>
      </c>
      <c r="AE6" s="389">
        <v>0</v>
      </c>
      <c r="AG6" s="390" t="s">
        <v>28</v>
      </c>
      <c r="AH6" s="391"/>
      <c r="AI6" s="391"/>
      <c r="AJ6" s="391"/>
      <c r="AK6" s="392"/>
      <c r="AL6" s="391"/>
      <c r="AM6" s="392"/>
      <c r="AN6" s="392"/>
      <c r="AO6" s="391"/>
      <c r="AP6" s="391"/>
      <c r="AQ6" s="391"/>
      <c r="AR6" s="391"/>
      <c r="AS6" s="392"/>
      <c r="AT6" s="391"/>
      <c r="AU6" s="392"/>
      <c r="AV6" s="392"/>
      <c r="AW6" s="392"/>
      <c r="AX6" s="392"/>
      <c r="AY6" s="393">
        <f t="shared" ref="AY6:AY10" si="2">SUM(AH6:AX6)</f>
        <v>0</v>
      </c>
      <c r="AZ6" s="394">
        <f t="shared" si="0"/>
        <v>0</v>
      </c>
    </row>
    <row r="7" spans="1:52" ht="30" customHeight="1" thickTop="1" thickBot="1">
      <c r="A7" s="260">
        <v>2</v>
      </c>
      <c r="B7" s="382" t="s">
        <v>347</v>
      </c>
      <c r="C7" s="283">
        <f>'(2) Juegos Intercolegiados'!I14</f>
        <v>0</v>
      </c>
      <c r="D7" s="283">
        <f>'(2) Juegos Intercolegiados'!I15</f>
        <v>0</v>
      </c>
      <c r="E7" s="283">
        <f>'(2) Juegos Intercolegiados'!I16</f>
        <v>1</v>
      </c>
      <c r="F7" s="283">
        <f>'(2) Juegos Intercolegiados'!I17</f>
        <v>1</v>
      </c>
      <c r="G7" s="287">
        <f t="shared" ref="G7:G11" si="3">SUM(C7:F7)</f>
        <v>2</v>
      </c>
      <c r="H7" s="383">
        <f t="shared" si="1"/>
        <v>0.5</v>
      </c>
      <c r="I7" s="283">
        <f>'(2) Juegos Intercolegiados'!P14</f>
        <v>0</v>
      </c>
      <c r="J7" s="283">
        <f>'(2) Juegos Intercolegiados'!P15</f>
        <v>0</v>
      </c>
      <c r="K7" s="283">
        <f>'(2) Juegos Intercolegiados'!P16</f>
        <v>1</v>
      </c>
      <c r="L7" s="283">
        <f>'(2) Juegos Intercolegiados'!P17</f>
        <v>1</v>
      </c>
      <c r="M7" s="322">
        <f t="shared" ref="M7:M11" si="4">SUM(I7:L7)</f>
        <v>2</v>
      </c>
      <c r="N7" s="383">
        <f t="shared" ref="N7:N11" si="5">IF(L7&gt;0,L7/M7,IF(K7&gt;0,K7/M7,0))</f>
        <v>0.5</v>
      </c>
      <c r="O7" s="384">
        <f t="shared" ref="O7:O11" si="6">H7-N7</f>
        <v>0</v>
      </c>
      <c r="Q7" s="376">
        <v>2</v>
      </c>
      <c r="R7" s="385" t="s">
        <v>56</v>
      </c>
      <c r="S7" s="386">
        <v>0</v>
      </c>
      <c r="T7" s="386">
        <v>0</v>
      </c>
      <c r="U7" s="386">
        <v>0</v>
      </c>
      <c r="V7" s="386">
        <v>4</v>
      </c>
      <c r="W7" s="376">
        <f t="shared" ref="W7:W10" si="7">SUM(S7:V7)</f>
        <v>4</v>
      </c>
      <c r="X7" s="387">
        <v>1</v>
      </c>
      <c r="Y7" s="386">
        <v>0</v>
      </c>
      <c r="Z7" s="386">
        <v>0</v>
      </c>
      <c r="AA7" s="386">
        <v>0</v>
      </c>
      <c r="AB7" s="386">
        <v>4</v>
      </c>
      <c r="AC7" s="388">
        <f>SUM(Y7:AB7)</f>
        <v>4</v>
      </c>
      <c r="AD7" s="387">
        <v>1</v>
      </c>
      <c r="AE7" s="389">
        <v>0</v>
      </c>
      <c r="AG7" s="390" t="s">
        <v>14</v>
      </c>
      <c r="AH7" s="391"/>
      <c r="AI7" s="391"/>
      <c r="AJ7" s="391"/>
      <c r="AK7" s="392"/>
      <c r="AL7" s="392"/>
      <c r="AM7" s="391"/>
      <c r="AN7" s="391"/>
      <c r="AO7" s="392"/>
      <c r="AP7" s="391"/>
      <c r="AQ7" s="392"/>
      <c r="AR7" s="392"/>
      <c r="AS7" s="391"/>
      <c r="AT7" s="392"/>
      <c r="AU7" s="391"/>
      <c r="AV7" s="391"/>
      <c r="AW7" s="392"/>
      <c r="AX7" s="391"/>
      <c r="AY7" s="393">
        <f t="shared" si="2"/>
        <v>0</v>
      </c>
      <c r="AZ7" s="394">
        <f t="shared" si="0"/>
        <v>0</v>
      </c>
    </row>
    <row r="8" spans="1:52" ht="30" customHeight="1" thickTop="1" thickBot="1">
      <c r="A8" s="260">
        <v>3</v>
      </c>
      <c r="B8" s="382" t="s">
        <v>348</v>
      </c>
      <c r="C8" s="283">
        <f>'(3) Deporte Social y C'!I15</f>
        <v>0</v>
      </c>
      <c r="D8" s="283">
        <f>'(3) Deporte Social y C'!I16</f>
        <v>0</v>
      </c>
      <c r="E8" s="283">
        <f>'(3) Deporte Social y C'!I17</f>
        <v>0</v>
      </c>
      <c r="F8" s="283">
        <f>'(3) Deporte Social y C'!I18</f>
        <v>3</v>
      </c>
      <c r="G8" s="287">
        <f t="shared" si="3"/>
        <v>3</v>
      </c>
      <c r="H8" s="383">
        <f t="shared" si="1"/>
        <v>1</v>
      </c>
      <c r="I8" s="283">
        <f>'(3) Deporte Social y C'!P15</f>
        <v>0</v>
      </c>
      <c r="J8" s="283">
        <f>'(3) Deporte Social y C'!P16</f>
        <v>0</v>
      </c>
      <c r="K8" s="283">
        <f>'(3) Deporte Social y C'!P17</f>
        <v>0</v>
      </c>
      <c r="L8" s="283">
        <f>'(3) Deporte Social y C'!P18</f>
        <v>3</v>
      </c>
      <c r="M8" s="322">
        <f t="shared" si="4"/>
        <v>3</v>
      </c>
      <c r="N8" s="383">
        <f t="shared" si="5"/>
        <v>1</v>
      </c>
      <c r="O8" s="384">
        <f t="shared" si="6"/>
        <v>0</v>
      </c>
      <c r="Q8" s="376">
        <v>3</v>
      </c>
      <c r="R8" s="385" t="s">
        <v>64</v>
      </c>
      <c r="S8" s="386">
        <v>0</v>
      </c>
      <c r="T8" s="386">
        <v>0</v>
      </c>
      <c r="U8" s="386">
        <v>0</v>
      </c>
      <c r="V8" s="386">
        <v>8</v>
      </c>
      <c r="W8" s="376">
        <f t="shared" si="7"/>
        <v>8</v>
      </c>
      <c r="X8" s="387">
        <v>1</v>
      </c>
      <c r="Y8" s="386">
        <v>0</v>
      </c>
      <c r="Z8" s="386">
        <v>0</v>
      </c>
      <c r="AA8" s="386">
        <v>0</v>
      </c>
      <c r="AB8" s="386">
        <v>8</v>
      </c>
      <c r="AC8" s="388">
        <f t="shared" ref="AC8:AC10" si="8">SUM(Y8:AB8)</f>
        <v>8</v>
      </c>
      <c r="AD8" s="387">
        <v>1</v>
      </c>
      <c r="AE8" s="389">
        <v>0</v>
      </c>
      <c r="AG8" s="390" t="s">
        <v>24</v>
      </c>
      <c r="AH8" s="392"/>
      <c r="AI8" s="392"/>
      <c r="AJ8" s="392"/>
      <c r="AK8" s="392"/>
      <c r="AL8" s="392"/>
      <c r="AM8" s="392"/>
      <c r="AN8" s="391"/>
      <c r="AO8" s="392"/>
      <c r="AP8" s="392"/>
      <c r="AQ8" s="391"/>
      <c r="AR8" s="391"/>
      <c r="AS8" s="392"/>
      <c r="AT8" s="392"/>
      <c r="AU8" s="392"/>
      <c r="AV8" s="391"/>
      <c r="AW8" s="391"/>
      <c r="AX8" s="392"/>
      <c r="AY8" s="393">
        <f t="shared" si="2"/>
        <v>0</v>
      </c>
      <c r="AZ8" s="394">
        <f t="shared" si="0"/>
        <v>0</v>
      </c>
    </row>
    <row r="9" spans="1:52" ht="30" customHeight="1" thickTop="1" thickBot="1">
      <c r="A9" s="260">
        <v>4</v>
      </c>
      <c r="B9" s="382" t="s">
        <v>350</v>
      </c>
      <c r="C9" s="283">
        <f>'(4) Recreacion y Aprove T'!I14</f>
        <v>0</v>
      </c>
      <c r="D9" s="283">
        <f>'(4) Recreacion y Aprove T'!I15</f>
        <v>0</v>
      </c>
      <c r="E9" s="283">
        <f>'(4) Recreacion y Aprove T'!I16</f>
        <v>1</v>
      </c>
      <c r="F9" s="283">
        <f>'(4) Recreacion y Aprove T'!I17</f>
        <v>1</v>
      </c>
      <c r="G9" s="287">
        <f t="shared" si="3"/>
        <v>2</v>
      </c>
      <c r="H9" s="383">
        <f t="shared" si="1"/>
        <v>0.5</v>
      </c>
      <c r="I9" s="283">
        <f>'(4) Recreacion y Aprove T'!P14</f>
        <v>0</v>
      </c>
      <c r="J9" s="283">
        <f>'(4) Recreacion y Aprove T'!P15</f>
        <v>0</v>
      </c>
      <c r="K9" s="283">
        <f>'(4) Recreacion y Aprove T'!P16</f>
        <v>1</v>
      </c>
      <c r="L9" s="283">
        <f>'(4) Recreacion y Aprove T'!P17</f>
        <v>1</v>
      </c>
      <c r="M9" s="322">
        <f t="shared" si="4"/>
        <v>2</v>
      </c>
      <c r="N9" s="383">
        <f t="shared" si="5"/>
        <v>0.5</v>
      </c>
      <c r="O9" s="384">
        <f>H9-N9</f>
        <v>0</v>
      </c>
      <c r="Q9" s="376">
        <v>4</v>
      </c>
      <c r="R9" s="385" t="s">
        <v>65</v>
      </c>
      <c r="S9" s="386">
        <v>0</v>
      </c>
      <c r="T9" s="386">
        <v>0</v>
      </c>
      <c r="U9" s="386">
        <v>1</v>
      </c>
      <c r="V9" s="386">
        <v>2</v>
      </c>
      <c r="W9" s="376">
        <f t="shared" si="7"/>
        <v>3</v>
      </c>
      <c r="X9" s="387">
        <v>0.66666666666666663</v>
      </c>
      <c r="Y9" s="386">
        <v>0</v>
      </c>
      <c r="Z9" s="386">
        <v>1</v>
      </c>
      <c r="AA9" s="386">
        <v>0</v>
      </c>
      <c r="AB9" s="386">
        <v>2</v>
      </c>
      <c r="AC9" s="388">
        <f t="shared" si="8"/>
        <v>3</v>
      </c>
      <c r="AD9" s="387">
        <v>0.66666666666666663</v>
      </c>
      <c r="AE9" s="389">
        <v>0</v>
      </c>
      <c r="AG9" s="390" t="s">
        <v>29</v>
      </c>
      <c r="AH9" s="391"/>
      <c r="AI9" s="391"/>
      <c r="AJ9" s="391"/>
      <c r="AK9" s="391"/>
      <c r="AL9" s="391"/>
      <c r="AM9" s="391"/>
      <c r="AN9" s="391"/>
      <c r="AO9" s="391"/>
      <c r="AP9" s="391"/>
      <c r="AQ9" s="391"/>
      <c r="AR9" s="391"/>
      <c r="AS9" s="391"/>
      <c r="AT9" s="392"/>
      <c r="AU9" s="392"/>
      <c r="AV9" s="391"/>
      <c r="AW9" s="391"/>
      <c r="AX9" s="391"/>
      <c r="AY9" s="393">
        <f t="shared" si="2"/>
        <v>0</v>
      </c>
      <c r="AZ9" s="394">
        <f t="shared" si="0"/>
        <v>0</v>
      </c>
    </row>
    <row r="10" spans="1:52" ht="30" customHeight="1" thickTop="1" thickBot="1">
      <c r="A10" s="260">
        <v>5</v>
      </c>
      <c r="B10" s="382" t="s">
        <v>349</v>
      </c>
      <c r="C10" s="283">
        <f>'(5) Habitos y Estilo VS'!I14</f>
        <v>0</v>
      </c>
      <c r="D10" s="283">
        <f>'(5) Habitos y Estilo VS'!I15</f>
        <v>0</v>
      </c>
      <c r="E10" s="283">
        <f>'(5) Habitos y Estilo VS'!I16</f>
        <v>0</v>
      </c>
      <c r="F10" s="283">
        <f>'(5) Habitos y Estilo VS'!I17</f>
        <v>1</v>
      </c>
      <c r="G10" s="287">
        <f t="shared" si="3"/>
        <v>1</v>
      </c>
      <c r="H10" s="383">
        <f t="shared" si="1"/>
        <v>1</v>
      </c>
      <c r="I10" s="283">
        <f>'(5) Habitos y Estilo VS'!P14</f>
        <v>0</v>
      </c>
      <c r="J10" s="283">
        <f>'(5) Habitos y Estilo VS'!P15</f>
        <v>0</v>
      </c>
      <c r="K10" s="283">
        <f>'(5) Habitos y Estilo VS'!P16</f>
        <v>0</v>
      </c>
      <c r="L10" s="283">
        <f>'(5) Habitos y Estilo VS'!P17</f>
        <v>1</v>
      </c>
      <c r="M10" s="322">
        <f t="shared" si="4"/>
        <v>1</v>
      </c>
      <c r="N10" s="383">
        <f t="shared" si="5"/>
        <v>1</v>
      </c>
      <c r="O10" s="384">
        <f t="shared" si="6"/>
        <v>0</v>
      </c>
      <c r="Q10" s="376">
        <v>5</v>
      </c>
      <c r="R10" s="385" t="s">
        <v>55</v>
      </c>
      <c r="S10" s="386">
        <v>0</v>
      </c>
      <c r="T10" s="386">
        <v>0</v>
      </c>
      <c r="U10" s="386">
        <v>4</v>
      </c>
      <c r="V10" s="386">
        <v>3</v>
      </c>
      <c r="W10" s="376">
        <f t="shared" si="7"/>
        <v>7</v>
      </c>
      <c r="X10" s="387">
        <v>0.42857142857142855</v>
      </c>
      <c r="Y10" s="386">
        <v>0</v>
      </c>
      <c r="Z10" s="386">
        <v>4</v>
      </c>
      <c r="AA10" s="386">
        <v>1</v>
      </c>
      <c r="AB10" s="386">
        <v>2</v>
      </c>
      <c r="AC10" s="388">
        <f t="shared" si="8"/>
        <v>7</v>
      </c>
      <c r="AD10" s="387">
        <v>0.2857142857142857</v>
      </c>
      <c r="AE10" s="389">
        <v>0.14285714285714285</v>
      </c>
      <c r="AG10" s="395" t="s">
        <v>59</v>
      </c>
      <c r="AH10" s="396"/>
      <c r="AI10" s="396"/>
      <c r="AJ10" s="396"/>
      <c r="AK10" s="396"/>
      <c r="AL10" s="396"/>
      <c r="AM10" s="397"/>
      <c r="AN10" s="396"/>
      <c r="AO10" s="397"/>
      <c r="AP10" s="397"/>
      <c r="AQ10" s="396"/>
      <c r="AR10" s="396"/>
      <c r="AS10" s="397"/>
      <c r="AT10" s="397"/>
      <c r="AU10" s="396"/>
      <c r="AV10" s="397"/>
      <c r="AW10" s="397"/>
      <c r="AX10" s="397"/>
      <c r="AY10" s="393">
        <f t="shared" si="2"/>
        <v>0</v>
      </c>
      <c r="AZ10" s="394">
        <f t="shared" si="0"/>
        <v>0</v>
      </c>
    </row>
    <row r="11" spans="1:52" ht="30" customHeight="1" thickBot="1">
      <c r="A11" s="260"/>
      <c r="B11" s="398" t="s">
        <v>69</v>
      </c>
      <c r="C11" s="399">
        <f>SUM(C6:C10)</f>
        <v>0</v>
      </c>
      <c r="D11" s="399">
        <f>SUM(D6:D10)</f>
        <v>0</v>
      </c>
      <c r="E11" s="399">
        <f>SUM(E6:E10)</f>
        <v>3</v>
      </c>
      <c r="F11" s="399">
        <f>SUM(F6:F10)</f>
        <v>7</v>
      </c>
      <c r="G11" s="400">
        <f t="shared" si="3"/>
        <v>10</v>
      </c>
      <c r="H11" s="401">
        <f t="shared" si="1"/>
        <v>0.7</v>
      </c>
      <c r="I11" s="399">
        <f>SUM(I6:I10)</f>
        <v>0</v>
      </c>
      <c r="J11" s="399">
        <f>SUM(J6:J10)</f>
        <v>1</v>
      </c>
      <c r="K11" s="399">
        <f>SUM(K6:K10)</f>
        <v>2</v>
      </c>
      <c r="L11" s="399">
        <f>SUM(L6:L10)</f>
        <v>7</v>
      </c>
      <c r="M11" s="402">
        <f t="shared" si="4"/>
        <v>10</v>
      </c>
      <c r="N11" s="401">
        <f t="shared" si="5"/>
        <v>0.7</v>
      </c>
      <c r="O11" s="403">
        <f t="shared" si="6"/>
        <v>0</v>
      </c>
      <c r="Q11" s="255"/>
      <c r="R11" s="385"/>
      <c r="S11" s="386"/>
      <c r="T11" s="386"/>
      <c r="U11" s="386"/>
      <c r="V11" s="386"/>
      <c r="W11" s="376"/>
      <c r="X11" s="387"/>
      <c r="Y11" s="386"/>
      <c r="Z11" s="386"/>
      <c r="AA11" s="386"/>
      <c r="AB11" s="386"/>
      <c r="AC11" s="388"/>
      <c r="AD11" s="387"/>
      <c r="AE11" s="389"/>
      <c r="AG11" s="404" t="s">
        <v>122</v>
      </c>
      <c r="AH11" s="405">
        <v>2</v>
      </c>
      <c r="AI11" s="405">
        <v>1</v>
      </c>
      <c r="AJ11" s="405">
        <v>4</v>
      </c>
      <c r="AK11" s="405">
        <v>8</v>
      </c>
      <c r="AL11" s="405">
        <v>3</v>
      </c>
      <c r="AM11" s="405">
        <v>7</v>
      </c>
      <c r="AN11" s="405">
        <v>5</v>
      </c>
      <c r="AO11" s="405">
        <v>5</v>
      </c>
      <c r="AP11" s="405">
        <v>3</v>
      </c>
      <c r="AQ11" s="405">
        <v>1</v>
      </c>
      <c r="AR11" s="405">
        <v>4</v>
      </c>
      <c r="AS11" s="405">
        <v>5</v>
      </c>
      <c r="AT11" s="405">
        <v>6</v>
      </c>
      <c r="AU11" s="405">
        <v>4</v>
      </c>
      <c r="AV11" s="405">
        <v>4</v>
      </c>
      <c r="AW11" s="405">
        <v>4</v>
      </c>
      <c r="AX11" s="405">
        <v>4</v>
      </c>
      <c r="AY11" s="406">
        <f>SUM(AY5:AY10)</f>
        <v>10</v>
      </c>
      <c r="AZ11" s="407">
        <v>1</v>
      </c>
    </row>
    <row r="12" spans="1:52" ht="41.25" customHeight="1">
      <c r="A12" s="260"/>
      <c r="Q12" s="408"/>
      <c r="R12" s="376" t="s">
        <v>69</v>
      </c>
      <c r="S12" s="376">
        <f>SUM(S6:S11)</f>
        <v>0</v>
      </c>
      <c r="T12" s="376">
        <f>SUM(T6:T11)</f>
        <v>0</v>
      </c>
      <c r="U12" s="376">
        <f>SUM(U6:U11)</f>
        <v>6</v>
      </c>
      <c r="V12" s="376">
        <f>SUM(V6:V11)</f>
        <v>18</v>
      </c>
      <c r="W12" s="376">
        <f>SUM(W6:W11)</f>
        <v>24</v>
      </c>
      <c r="X12" s="387">
        <v>0.35714285714285715</v>
      </c>
      <c r="Y12" s="376">
        <f>SUM(Y6:Y11)</f>
        <v>0</v>
      </c>
      <c r="Z12" s="376">
        <f>SUM(Z6:Z11)</f>
        <v>6</v>
      </c>
      <c r="AA12" s="376">
        <f>SUM(AA6:AA11)</f>
        <v>1</v>
      </c>
      <c r="AB12" s="376">
        <f>SUM(AB6:AB11)</f>
        <v>17</v>
      </c>
      <c r="AC12" s="376">
        <f>SUM(AC6:AC11)</f>
        <v>24</v>
      </c>
      <c r="AD12" s="387">
        <v>0.34285714285714286</v>
      </c>
      <c r="AE12" s="389">
        <v>1.428571428571429E-2</v>
      </c>
    </row>
    <row r="13" spans="1:52" ht="30" customHeight="1">
      <c r="A13" s="260"/>
    </row>
    <row r="14" spans="1:52" ht="30" customHeight="1">
      <c r="A14" s="260"/>
    </row>
    <row r="15" spans="1:52" ht="30" customHeight="1">
      <c r="A15" s="260"/>
      <c r="G15" s="250"/>
      <c r="H15" s="312"/>
      <c r="I15" s="312"/>
      <c r="J15" s="312"/>
      <c r="K15" s="312"/>
      <c r="L15" s="312"/>
      <c r="M15" s="312"/>
      <c r="N15" s="312"/>
      <c r="O15" s="312"/>
    </row>
    <row r="16" spans="1:52" ht="33.75" customHeight="1">
      <c r="A16" s="260"/>
      <c r="G16" s="250"/>
      <c r="H16" s="250"/>
      <c r="M16" s="250"/>
      <c r="N16" s="250"/>
    </row>
    <row r="17" spans="1:51" ht="36.75" customHeight="1">
      <c r="A17" s="260"/>
      <c r="G17" s="250"/>
      <c r="H17" s="250"/>
      <c r="M17" s="250"/>
      <c r="N17" s="250"/>
      <c r="W17" s="250"/>
      <c r="X17" s="250"/>
      <c r="AC17" s="250"/>
      <c r="AD17" s="250"/>
    </row>
    <row r="18" spans="1:51" ht="30" customHeight="1">
      <c r="A18" s="260"/>
      <c r="G18" s="250"/>
      <c r="H18" s="250"/>
      <c r="M18" s="250"/>
      <c r="N18" s="250"/>
      <c r="W18" s="250"/>
      <c r="X18" s="250"/>
      <c r="AC18" s="250"/>
      <c r="AD18" s="250"/>
    </row>
    <row r="19" spans="1:51" ht="30" customHeight="1">
      <c r="A19" s="260"/>
      <c r="G19" s="250"/>
      <c r="H19" s="250"/>
      <c r="M19" s="250"/>
      <c r="N19" s="250"/>
      <c r="W19" s="250"/>
      <c r="X19" s="250"/>
      <c r="AC19" s="250"/>
      <c r="AD19" s="250"/>
      <c r="AH19" s="409"/>
      <c r="AI19" s="409"/>
      <c r="AJ19" s="409"/>
      <c r="AK19" s="409"/>
      <c r="AL19" s="409"/>
      <c r="AM19" s="409"/>
      <c r="AN19" s="409"/>
      <c r="AO19" s="409"/>
      <c r="AP19" s="409"/>
      <c r="AQ19" s="409"/>
      <c r="AR19" s="409"/>
      <c r="AS19" s="409"/>
      <c r="AT19" s="409"/>
      <c r="AU19" s="409"/>
      <c r="AV19" s="409"/>
      <c r="AW19" s="409"/>
      <c r="AX19" s="409"/>
      <c r="AY19" s="409"/>
    </row>
    <row r="20" spans="1:51" ht="30" customHeight="1">
      <c r="A20" s="260"/>
      <c r="G20" s="250"/>
      <c r="H20" s="250"/>
      <c r="M20" s="250"/>
      <c r="N20" s="250"/>
      <c r="W20" s="250"/>
      <c r="X20" s="250"/>
      <c r="AC20" s="250"/>
      <c r="AD20" s="250"/>
      <c r="AH20" s="410" t="s">
        <v>353</v>
      </c>
      <c r="AM20" s="260"/>
    </row>
    <row r="21" spans="1:51" ht="30" customHeight="1">
      <c r="A21" s="260"/>
      <c r="G21" s="250"/>
      <c r="H21" s="250"/>
      <c r="M21" s="250"/>
      <c r="N21" s="250"/>
      <c r="W21" s="250"/>
      <c r="X21" s="250"/>
      <c r="AC21" s="250"/>
      <c r="AD21" s="250"/>
      <c r="AH21" s="410" t="s">
        <v>354</v>
      </c>
      <c r="AM21" s="260"/>
    </row>
    <row r="22" spans="1:51" ht="9.75" customHeight="1">
      <c r="A22" s="260"/>
      <c r="G22" s="250"/>
      <c r="H22" s="250"/>
      <c r="M22" s="250"/>
      <c r="N22" s="250"/>
      <c r="W22" s="250"/>
      <c r="X22" s="250"/>
      <c r="AC22" s="250"/>
      <c r="AD22" s="250"/>
      <c r="AI22" s="411"/>
      <c r="AJ22" s="411"/>
      <c r="AK22" s="411"/>
      <c r="AL22" s="411"/>
      <c r="AM22" s="412"/>
    </row>
    <row r="23" spans="1:51" ht="30" customHeight="1">
      <c r="A23" s="260"/>
      <c r="G23" s="250"/>
      <c r="H23" s="250"/>
      <c r="M23" s="250"/>
      <c r="N23" s="250"/>
      <c r="W23" s="250"/>
      <c r="X23" s="250"/>
      <c r="AC23" s="250"/>
      <c r="AD23" s="250"/>
      <c r="AH23" s="413" t="s">
        <v>181</v>
      </c>
      <c r="AI23" s="413"/>
      <c r="AJ23" s="414" t="s">
        <v>228</v>
      </c>
      <c r="AK23" s="414"/>
      <c r="AL23" s="414"/>
      <c r="AM23" s="414"/>
    </row>
    <row r="24" spans="1:51" ht="30" customHeight="1">
      <c r="A24" s="260"/>
      <c r="AH24" s="413" t="s">
        <v>229</v>
      </c>
      <c r="AI24" s="413"/>
      <c r="AJ24" s="414" t="s">
        <v>352</v>
      </c>
      <c r="AK24" s="414"/>
      <c r="AL24" s="414"/>
      <c r="AM24" s="414"/>
    </row>
    <row r="25" spans="1:51" ht="30" customHeight="1">
      <c r="A25" s="260"/>
      <c r="AH25" s="413" t="s">
        <v>182</v>
      </c>
      <c r="AI25" s="413"/>
      <c r="AJ25" s="415" t="s">
        <v>355</v>
      </c>
      <c r="AK25" s="415"/>
      <c r="AL25" s="415"/>
      <c r="AM25" s="415"/>
    </row>
    <row r="26" spans="1:51" ht="30" customHeight="1">
      <c r="A26" s="260"/>
    </row>
    <row r="27" spans="1:51" s="260" customFormat="1" ht="30" customHeight="1">
      <c r="A27" s="250"/>
      <c r="B27" s="250"/>
      <c r="C27" s="250"/>
      <c r="D27" s="250"/>
      <c r="E27" s="250"/>
      <c r="F27" s="250"/>
      <c r="I27" s="250"/>
      <c r="J27" s="250"/>
      <c r="K27" s="250"/>
      <c r="L27" s="250"/>
      <c r="O27" s="250"/>
      <c r="Q27" s="250"/>
      <c r="R27" s="250"/>
      <c r="S27" s="250"/>
      <c r="T27" s="250"/>
      <c r="U27" s="250"/>
      <c r="V27" s="250"/>
      <c r="Y27" s="250"/>
      <c r="Z27" s="250"/>
      <c r="AA27" s="250"/>
      <c r="AB27" s="250"/>
      <c r="AE27" s="250"/>
    </row>
    <row r="31" spans="1:51">
      <c r="B31" s="299"/>
      <c r="C31" s="296"/>
      <c r="D31" s="296"/>
      <c r="E31" s="296"/>
      <c r="F31" s="296"/>
      <c r="G31" s="299"/>
      <c r="H31" s="250"/>
      <c r="M31" s="250"/>
      <c r="N31" s="250"/>
    </row>
    <row r="32" spans="1:51" ht="15.75">
      <c r="B32" s="296"/>
      <c r="C32" s="296"/>
      <c r="D32" s="296"/>
      <c r="E32" s="296"/>
      <c r="F32" s="296"/>
      <c r="G32" s="296"/>
      <c r="H32" s="312"/>
      <c r="I32" s="312"/>
      <c r="J32" s="312"/>
      <c r="K32" s="312"/>
      <c r="L32" s="312"/>
      <c r="M32" s="312"/>
      <c r="N32" s="312"/>
      <c r="O32" s="312"/>
    </row>
    <row r="33" spans="7:15" ht="15.75">
      <c r="G33" s="250"/>
      <c r="H33" s="416"/>
      <c r="I33" s="416"/>
      <c r="J33" s="416"/>
      <c r="K33" s="416"/>
      <c r="L33" s="416"/>
      <c r="M33" s="416"/>
      <c r="N33" s="416"/>
      <c r="O33" s="416"/>
    </row>
    <row r="34" spans="7:15">
      <c r="G34" s="250"/>
      <c r="H34" s="412"/>
      <c r="I34" s="411"/>
      <c r="J34" s="411"/>
      <c r="K34" s="411"/>
      <c r="L34" s="411"/>
      <c r="M34" s="412"/>
      <c r="N34" s="412"/>
      <c r="O34" s="411"/>
    </row>
    <row r="35" spans="7:15">
      <c r="G35" s="250"/>
    </row>
    <row r="36" spans="7:15">
      <c r="G36" s="250"/>
    </row>
    <row r="37" spans="7:15">
      <c r="G37" s="250"/>
    </row>
  </sheetData>
  <sheetProtection password="B598" sheet="1" objects="1" scenarios="1"/>
  <customSheetViews>
    <customSheetView guid="{97D65C1E-976A-4956-97FC-0E8188ABCFAA}"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
    </customSheetView>
    <customSheetView guid="{ADD38025-F4B2-44E2-9D06-07A9BF0F3A51}"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2"/>
    </customSheetView>
    <customSheetView guid="{AF3BF2A1-5C19-43AE-A08B-3E418E8AE543}"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3"/>
    </customSheetView>
    <customSheetView guid="{CC42E740-ADA2-4B3E-AB77-9BBCCE9EC444}"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4"/>
    </customSheetView>
    <customSheetView guid="{DC041AD4-35AB-4F1B-9F3D-F08C88A9A16C}"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5"/>
    </customSheetView>
    <customSheetView guid="{C9A17BF0-2451-44C4-898F-CFB8403323EA}"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6"/>
    </customSheetView>
    <customSheetView guid="{E51A7B7A-B72C-4D0D-BEC9-3100296DDB1B}"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7"/>
    </customSheetView>
    <customSheetView guid="{D674221F-3F50-45D7-B99E-107AE99970DE}"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8"/>
    </customSheetView>
    <customSheetView guid="{C8C25E0F-313C-40E1-BC27-B55128053FAD}"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9"/>
    </customSheetView>
    <customSheetView guid="{31578BE1-199E-4DDD-BD28-180CDA7042A3}"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0"/>
    </customSheetView>
    <customSheetView guid="{915A0EBC-A358-405B-93F7-90752DA34B9F}"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1"/>
    </customSheetView>
    <customSheetView guid="{B74BB35E-E214-422E-BB39-6D168553F4C5}"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2"/>
    </customSheetView>
    <customSheetView guid="{C9A812A3-B23E-4057-8694-158B0DEE8D06}"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3"/>
    </customSheetView>
    <customSheetView guid="{D504B807-AE7E-4042-848D-21D8E9CBBAC1}"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4"/>
    </customSheetView>
    <customSheetView guid="{4890415D-ABA4-4363-9A7D-9DAD39F08A9F}" scale="161" showGridLines="0" fitToPage="1" printArea="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5"/>
    </customSheetView>
    <customSheetView guid="{F7D68F61-F89A-4541-9A78-C25C58CA23E3}" scale="161" showGridLines="0" fitToPage="1" printArea="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6"/>
    </customSheetView>
    <customSheetView guid="{D8BB7E15-0E8F-45FC-AD1A-6D8C295A087C}"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7"/>
    </customSheetView>
    <customSheetView guid="{42BB51DB-DC3E-4DA5-9499-5574EB19780E}"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8"/>
    </customSheetView>
    <customSheetView guid="{B83C9EB8-C964-4489-98C8-19C81BFAE010}"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9"/>
    </customSheetView>
  </customSheetViews>
  <mergeCells count="14">
    <mergeCell ref="AH25:AI25"/>
    <mergeCell ref="AH24:AI24"/>
    <mergeCell ref="AH23:AI23"/>
    <mergeCell ref="C2:O2"/>
    <mergeCell ref="O3:O5"/>
    <mergeCell ref="I4:L4"/>
    <mergeCell ref="H4:H5"/>
    <mergeCell ref="C3:H3"/>
    <mergeCell ref="N4:N5"/>
    <mergeCell ref="I3:N3"/>
    <mergeCell ref="M4:M5"/>
    <mergeCell ref="C4:F4"/>
    <mergeCell ref="G4:G5"/>
    <mergeCell ref="AG3:AZ3"/>
  </mergeCells>
  <conditionalFormatting sqref="M6:M11 AC6:AC10">
    <cfRule type="cellIs" dxfId="11" priority="23" operator="notEqual">
      <formula>$G6</formula>
    </cfRule>
  </conditionalFormatting>
  <conditionalFormatting sqref="N6:N11 H6:H11">
    <cfRule type="cellIs" dxfId="10" priority="17" operator="greaterThan">
      <formula>0.5</formula>
    </cfRule>
    <cfRule type="cellIs" dxfId="9" priority="18" operator="lessThanOrEqual">
      <formula>0.2</formula>
    </cfRule>
  </conditionalFormatting>
  <conditionalFormatting sqref="X6:X12 AD6:AD12">
    <cfRule type="cellIs" dxfId="8" priority="11" operator="greaterThan">
      <formula>0.5</formula>
    </cfRule>
    <cfRule type="cellIs" dxfId="7" priority="12" operator="lessThanOrEqual">
      <formula>0.2</formula>
    </cfRule>
  </conditionalFormatting>
  <conditionalFormatting sqref="O6:O11">
    <cfRule type="cellIs" dxfId="6" priority="9" operator="lessThan">
      <formula>0</formula>
    </cfRule>
    <cfRule type="cellIs" dxfId="5" priority="10" operator="greaterThan">
      <formula>0</formula>
    </cfRule>
  </conditionalFormatting>
  <conditionalFormatting sqref="AC11">
    <cfRule type="cellIs" dxfId="4" priority="71" operator="notEqual">
      <formula>$G11</formula>
    </cfRule>
  </conditionalFormatting>
  <printOptions horizontalCentered="1"/>
  <pageMargins left="0.23622047244094491" right="0.31496062992125984" top="0.39370078740157483" bottom="0.15748031496062992" header="0.31496062992125984" footer="0.31496062992125984"/>
  <pageSetup paperSize="258" scale="70" fitToHeight="0" orientation="landscape" r:id="rId20"/>
  <drawing r:id="rId21"/>
</worksheet>
</file>

<file path=xl/worksheets/sheet8.xml><?xml version="1.0" encoding="utf-8"?>
<worksheet xmlns="http://schemas.openxmlformats.org/spreadsheetml/2006/main" xmlns:r="http://schemas.openxmlformats.org/officeDocument/2006/relationships">
  <sheetPr>
    <tabColor rgb="FFCC0000"/>
    <pageSetUpPr autoPageBreaks="0"/>
  </sheetPr>
  <dimension ref="A1:AC21"/>
  <sheetViews>
    <sheetView showGridLines="0" tabSelected="1" zoomScale="70" zoomScaleNormal="70" workbookViewId="0">
      <selection sqref="A1:XFD1048576"/>
    </sheetView>
  </sheetViews>
  <sheetFormatPr baseColWidth="10" defaultRowHeight="15"/>
  <cols>
    <col min="1" max="1" width="4.7109375" customWidth="1"/>
    <col min="2" max="2" width="3.7109375" style="148" customWidth="1"/>
    <col min="3" max="3" width="5.7109375" style="9" customWidth="1"/>
    <col min="4" max="8" width="16.7109375" style="148" customWidth="1"/>
    <col min="9" max="10" width="7.7109375" customWidth="1"/>
    <col min="11" max="11" width="3.7109375" style="148" hidden="1" customWidth="1"/>
    <col min="12" max="12" width="5.7109375" style="9" hidden="1" customWidth="1"/>
    <col min="13" max="17" width="16.7109375" style="148" hidden="1" customWidth="1"/>
  </cols>
  <sheetData>
    <row r="1" spans="1:29" ht="96" customHeight="1">
      <c r="A1" s="83"/>
      <c r="B1" s="83"/>
      <c r="C1" s="83"/>
      <c r="D1" s="83"/>
      <c r="E1" s="186" t="s">
        <v>360</v>
      </c>
      <c r="F1" s="186"/>
      <c r="G1" s="186"/>
      <c r="H1" s="186"/>
      <c r="I1" s="186"/>
      <c r="J1" s="186"/>
      <c r="K1" s="186"/>
      <c r="L1" s="186"/>
      <c r="M1" s="186"/>
      <c r="N1" s="186"/>
      <c r="O1" s="186"/>
      <c r="P1" s="186"/>
      <c r="Q1" s="186"/>
      <c r="R1" s="186"/>
      <c r="S1" s="186"/>
      <c r="T1" s="186"/>
      <c r="U1" s="186"/>
      <c r="V1" s="186"/>
    </row>
    <row r="2" spans="1:29" ht="36" customHeight="1"/>
    <row r="3" spans="1:29" s="148" customFormat="1" ht="36" customHeight="1">
      <c r="A3" s="7"/>
      <c r="C3" s="163"/>
      <c r="D3" s="184" t="s">
        <v>198</v>
      </c>
      <c r="E3" s="184"/>
      <c r="F3" s="184"/>
      <c r="G3" s="184"/>
      <c r="H3" s="184"/>
      <c r="I3" s="4"/>
      <c r="K3" s="187" t="s">
        <v>202</v>
      </c>
      <c r="L3" s="187"/>
      <c r="M3" s="187"/>
      <c r="N3" s="187"/>
      <c r="O3" s="187"/>
      <c r="P3" s="187"/>
      <c r="Q3" s="187"/>
      <c r="R3" s="4"/>
      <c r="V3" s="6"/>
      <c r="AB3" s="185"/>
      <c r="AC3" s="185"/>
    </row>
    <row r="4" spans="1:29" s="148" customFormat="1" ht="80.099999999999994" customHeight="1">
      <c r="A4" s="7"/>
      <c r="B4" s="182" t="s">
        <v>85</v>
      </c>
      <c r="C4" s="9" t="s">
        <v>79</v>
      </c>
      <c r="D4" s="107"/>
      <c r="E4" s="105"/>
      <c r="F4" s="101">
        <v>1</v>
      </c>
      <c r="G4" s="103"/>
      <c r="H4" s="103"/>
      <c r="I4" s="4"/>
      <c r="K4" s="182" t="s">
        <v>85</v>
      </c>
      <c r="L4" s="9" t="s">
        <v>79</v>
      </c>
      <c r="M4" s="107">
        <v>1</v>
      </c>
      <c r="N4" s="105">
        <v>1</v>
      </c>
      <c r="O4" s="101">
        <v>2</v>
      </c>
      <c r="P4" s="103"/>
      <c r="Q4" s="103"/>
      <c r="R4" s="4"/>
      <c r="V4" s="6"/>
      <c r="AB4" s="182"/>
      <c r="AC4" s="9"/>
    </row>
    <row r="5" spans="1:29" s="148" customFormat="1" ht="80.099999999999994" customHeight="1">
      <c r="A5" s="7"/>
      <c r="B5" s="182"/>
      <c r="C5" s="9" t="s">
        <v>78</v>
      </c>
      <c r="D5" s="114"/>
      <c r="E5" s="102"/>
      <c r="F5" s="102"/>
      <c r="G5" s="101">
        <f>1+1</f>
        <v>2</v>
      </c>
      <c r="H5" s="103"/>
      <c r="I5" s="4"/>
      <c r="K5" s="182"/>
      <c r="L5" s="9" t="s">
        <v>78</v>
      </c>
      <c r="M5" s="115">
        <v>1</v>
      </c>
      <c r="N5" s="102">
        <v>1</v>
      </c>
      <c r="O5" s="102"/>
      <c r="P5" s="101"/>
      <c r="Q5" s="103"/>
      <c r="R5" s="4"/>
      <c r="V5" s="6"/>
      <c r="AB5" s="182"/>
      <c r="AC5" s="9"/>
    </row>
    <row r="6" spans="1:29" s="148" customFormat="1" ht="80.099999999999994" customHeight="1">
      <c r="A6" s="7"/>
      <c r="B6" s="182"/>
      <c r="C6" s="9" t="s">
        <v>77</v>
      </c>
      <c r="D6" s="108"/>
      <c r="E6" s="109"/>
      <c r="F6" s="105">
        <v>1</v>
      </c>
      <c r="G6" s="101">
        <f>1+1+1</f>
        <v>3</v>
      </c>
      <c r="H6" s="101">
        <v>1</v>
      </c>
      <c r="I6" s="4"/>
      <c r="K6" s="182"/>
      <c r="L6" s="9" t="s">
        <v>77</v>
      </c>
      <c r="M6" s="108">
        <v>1</v>
      </c>
      <c r="N6" s="109">
        <v>2</v>
      </c>
      <c r="O6" s="105"/>
      <c r="P6" s="101"/>
      <c r="Q6" s="101"/>
      <c r="R6" s="4"/>
      <c r="V6" s="6"/>
      <c r="AB6" s="182"/>
      <c r="AC6" s="9"/>
    </row>
    <row r="7" spans="1:29" s="148" customFormat="1" ht="80.099999999999994" customHeight="1">
      <c r="A7" s="7"/>
      <c r="B7" s="182"/>
      <c r="C7" s="9" t="s">
        <v>76</v>
      </c>
      <c r="D7" s="104"/>
      <c r="E7" s="110"/>
      <c r="F7" s="109"/>
      <c r="G7" s="105"/>
      <c r="H7" s="103"/>
      <c r="I7" s="4"/>
      <c r="K7" s="182"/>
      <c r="L7" s="9" t="s">
        <v>76</v>
      </c>
      <c r="M7" s="108">
        <v>3</v>
      </c>
      <c r="N7" s="110">
        <v>6</v>
      </c>
      <c r="O7" s="109"/>
      <c r="P7" s="105"/>
      <c r="Q7" s="103"/>
      <c r="R7" s="4"/>
      <c r="V7" s="6"/>
      <c r="AB7" s="182"/>
      <c r="AC7" s="9"/>
    </row>
    <row r="8" spans="1:29" s="148" customFormat="1" ht="80.099999999999994" customHeight="1" thickBot="1">
      <c r="A8" s="7"/>
      <c r="B8" s="182"/>
      <c r="C8" s="9" t="s">
        <v>75</v>
      </c>
      <c r="D8" s="113"/>
      <c r="E8" s="112"/>
      <c r="F8" s="111"/>
      <c r="G8" s="106">
        <v>1</v>
      </c>
      <c r="H8" s="106">
        <v>1</v>
      </c>
      <c r="I8" s="4"/>
      <c r="K8" s="182"/>
      <c r="L8" s="9" t="s">
        <v>75</v>
      </c>
      <c r="M8" s="113">
        <v>36</v>
      </c>
      <c r="N8" s="112">
        <v>13</v>
      </c>
      <c r="O8" s="111">
        <v>12</v>
      </c>
      <c r="P8" s="106">
        <v>4</v>
      </c>
      <c r="Q8" s="106">
        <v>2</v>
      </c>
      <c r="R8" s="4"/>
      <c r="V8" s="6"/>
      <c r="AB8" s="182"/>
      <c r="AC8" s="9"/>
    </row>
    <row r="9" spans="1:29" s="10" customFormat="1" ht="36" customHeight="1" thickTop="1">
      <c r="A9" s="11"/>
      <c r="D9" s="10" t="s">
        <v>80</v>
      </c>
      <c r="E9" s="10" t="s">
        <v>81</v>
      </c>
      <c r="F9" s="10" t="s">
        <v>82</v>
      </c>
      <c r="G9" s="10" t="s">
        <v>83</v>
      </c>
      <c r="H9" s="10" t="s">
        <v>84</v>
      </c>
      <c r="M9" s="10" t="s">
        <v>80</v>
      </c>
      <c r="N9" s="10" t="s">
        <v>81</v>
      </c>
      <c r="O9" s="10" t="s">
        <v>82</v>
      </c>
      <c r="P9" s="10" t="s">
        <v>83</v>
      </c>
      <c r="Q9" s="10" t="s">
        <v>84</v>
      </c>
    </row>
    <row r="10" spans="1:29" s="148" customFormat="1" ht="24" customHeight="1">
      <c r="A10" s="7"/>
      <c r="C10" s="9"/>
      <c r="D10" s="183" t="s">
        <v>86</v>
      </c>
      <c r="E10" s="183"/>
      <c r="F10" s="183"/>
      <c r="G10" s="183"/>
      <c r="H10" s="183"/>
      <c r="I10" s="4"/>
      <c r="L10" s="9"/>
      <c r="M10" s="183" t="s">
        <v>86</v>
      </c>
      <c r="N10" s="183"/>
      <c r="O10" s="183"/>
      <c r="P10" s="183"/>
      <c r="Q10" s="183"/>
      <c r="R10" s="4"/>
      <c r="V10" s="6"/>
      <c r="AC10" s="9"/>
    </row>
    <row r="14" spans="1:29" s="85" customFormat="1" ht="15.75">
      <c r="B14" s="86"/>
      <c r="C14" s="87"/>
      <c r="D14" s="162"/>
      <c r="E14" s="162"/>
      <c r="F14" s="84"/>
      <c r="G14" s="84"/>
      <c r="H14" s="84"/>
      <c r="I14" s="84"/>
      <c r="J14" s="84"/>
      <c r="K14" s="84"/>
      <c r="L14" s="84"/>
      <c r="M14" s="84"/>
      <c r="N14" s="84"/>
      <c r="O14" s="84"/>
      <c r="P14" s="84"/>
      <c r="Q14" s="84"/>
      <c r="R14" s="84"/>
      <c r="S14" s="84"/>
      <c r="T14" s="84"/>
      <c r="U14" s="84"/>
      <c r="V14" s="84"/>
      <c r="W14" s="2"/>
      <c r="X14" s="2"/>
      <c r="Y14" s="2"/>
    </row>
    <row r="15" spans="1:29" ht="23.25" customHeight="1">
      <c r="D15" s="161" t="s">
        <v>353</v>
      </c>
      <c r="E15" s="2"/>
      <c r="F15" s="2"/>
      <c r="G15" s="2"/>
      <c r="H15" s="2"/>
      <c r="I15" s="88"/>
      <c r="J15" s="2"/>
      <c r="K15" s="2"/>
      <c r="L15" s="2"/>
      <c r="M15" s="2"/>
      <c r="N15" s="2"/>
      <c r="O15" s="2"/>
      <c r="P15" s="2"/>
      <c r="Q15" s="2"/>
      <c r="R15" s="2"/>
      <c r="S15" s="2"/>
      <c r="T15" s="2"/>
      <c r="U15" s="2"/>
      <c r="V15" s="2"/>
      <c r="W15" s="2"/>
      <c r="X15" s="2"/>
      <c r="Y15" s="2"/>
    </row>
    <row r="16" spans="1:29" ht="25.5" customHeight="1">
      <c r="D16" s="161" t="s">
        <v>354</v>
      </c>
      <c r="E16" s="2"/>
      <c r="F16" s="2"/>
      <c r="G16" s="2"/>
      <c r="H16" s="2"/>
      <c r="I16" s="88"/>
      <c r="J16" s="2"/>
      <c r="K16" s="2"/>
      <c r="L16" s="2"/>
      <c r="M16" s="2"/>
      <c r="N16" s="2"/>
      <c r="O16" s="2"/>
      <c r="P16" s="2"/>
      <c r="Q16" s="2"/>
      <c r="R16" s="2"/>
      <c r="S16" s="2"/>
      <c r="T16" s="2"/>
      <c r="U16" s="2"/>
      <c r="V16" s="2"/>
      <c r="W16" s="2"/>
      <c r="X16" s="2"/>
      <c r="Y16" s="2"/>
    </row>
    <row r="17" spans="4:25" ht="25.5" customHeight="1">
      <c r="D17" s="2"/>
      <c r="E17" s="14"/>
      <c r="F17" s="14"/>
      <c r="G17" s="14"/>
      <c r="H17" s="14"/>
      <c r="I17" s="13"/>
      <c r="J17" s="2"/>
      <c r="K17" s="2"/>
      <c r="L17" s="2"/>
      <c r="M17" s="2"/>
      <c r="N17" s="2"/>
      <c r="O17" s="2"/>
      <c r="P17" s="2"/>
      <c r="Q17" s="2"/>
      <c r="R17" s="2"/>
      <c r="S17" s="2"/>
      <c r="T17" s="2"/>
      <c r="U17" s="2"/>
      <c r="V17" s="2"/>
      <c r="W17" s="2"/>
      <c r="X17" s="2"/>
      <c r="Y17" s="2"/>
    </row>
    <row r="18" spans="4:25" ht="15.75">
      <c r="D18" s="155" t="s">
        <v>181</v>
      </c>
      <c r="E18" s="159" t="s">
        <v>228</v>
      </c>
      <c r="G18" s="159"/>
      <c r="H18" s="159"/>
      <c r="I18" s="159"/>
      <c r="J18" s="2"/>
      <c r="K18" s="2"/>
      <c r="L18" s="2"/>
      <c r="M18" s="2"/>
      <c r="N18" s="2"/>
      <c r="O18" s="2"/>
      <c r="P18" s="2"/>
      <c r="Q18" s="2"/>
      <c r="R18" s="2"/>
      <c r="S18" s="2"/>
      <c r="T18" s="2"/>
      <c r="U18" s="2"/>
      <c r="V18" s="2"/>
      <c r="W18" s="2"/>
      <c r="X18" s="2"/>
      <c r="Y18" s="2"/>
    </row>
    <row r="19" spans="4:25" ht="30.75" customHeight="1">
      <c r="D19" s="155" t="s">
        <v>229</v>
      </c>
      <c r="E19" s="159" t="s">
        <v>352</v>
      </c>
      <c r="G19" s="159"/>
      <c r="H19" s="159"/>
      <c r="I19" s="159"/>
      <c r="J19" s="2"/>
      <c r="K19" s="2"/>
      <c r="L19" s="2"/>
      <c r="M19" s="2"/>
      <c r="N19" s="2"/>
      <c r="O19" s="2"/>
      <c r="P19" s="2"/>
      <c r="Q19" s="2"/>
      <c r="R19" s="2"/>
      <c r="S19" s="2"/>
      <c r="T19" s="2"/>
      <c r="U19" s="2"/>
      <c r="V19" s="2"/>
      <c r="W19" s="2"/>
      <c r="X19" s="2"/>
      <c r="Y19" s="2"/>
    </row>
    <row r="20" spans="4:25" ht="26.25" customHeight="1">
      <c r="D20" s="155" t="s">
        <v>182</v>
      </c>
      <c r="E20" s="160" t="s">
        <v>355</v>
      </c>
      <c r="G20" s="160"/>
      <c r="H20" s="160"/>
      <c r="I20" s="160"/>
      <c r="J20" s="2"/>
      <c r="K20" s="2"/>
      <c r="L20" s="2"/>
      <c r="M20" s="2"/>
      <c r="N20" s="2"/>
      <c r="O20" s="2"/>
      <c r="P20" s="2"/>
      <c r="Q20" s="2"/>
      <c r="R20" s="2"/>
      <c r="S20" s="2"/>
      <c r="T20" s="2"/>
      <c r="U20" s="2"/>
      <c r="V20" s="2"/>
      <c r="W20" s="2"/>
      <c r="X20" s="2"/>
      <c r="Y20" s="2"/>
    </row>
    <row r="21" spans="4:25" ht="23.25" customHeight="1"/>
  </sheetData>
  <sheetProtection password="B598" sheet="1" objects="1" scenarios="1"/>
  <customSheetViews>
    <customSheetView guid="{97D65C1E-976A-4956-97FC-0E8188ABCFAA}" scale="55" showGridLines="0" fitToPage="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
    </customSheetView>
    <customSheetView guid="{ADD38025-F4B2-44E2-9D06-07A9BF0F3A51}" scale="55" showGridLines="0" fitToPage="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2"/>
    </customSheetView>
    <customSheetView guid="{AF3BF2A1-5C19-43AE-A08B-3E418E8AE543}"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3"/>
    </customSheetView>
    <customSheetView guid="{CC42E740-ADA2-4B3E-AB77-9BBCCE9EC444}"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4"/>
    </customSheetView>
    <customSheetView guid="{DC041AD4-35AB-4F1B-9F3D-F08C88A9A16C}"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5"/>
    </customSheetView>
    <customSheetView guid="{C9A17BF0-2451-44C4-898F-CFB8403323EA}"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6"/>
    </customSheetView>
    <customSheetView guid="{E51A7B7A-B72C-4D0D-BEC9-3100296DDB1B}"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7"/>
    </customSheetView>
    <customSheetView guid="{D674221F-3F50-45D7-B99E-107AE99970DE}"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8"/>
    </customSheetView>
    <customSheetView guid="{C8C25E0F-313C-40E1-BC27-B55128053FAD}"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9"/>
    </customSheetView>
    <customSheetView guid="{31578BE1-199E-4DDD-BD28-180CDA7042A3}"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0"/>
    </customSheetView>
    <customSheetView guid="{915A0EBC-A358-405B-93F7-90752DA34B9F}"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1"/>
    </customSheetView>
    <customSheetView guid="{B74BB35E-E214-422E-BB39-6D168553F4C5}"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2"/>
    </customSheetView>
    <customSheetView guid="{C9A812A3-B23E-4057-8694-158B0DEE8D06}"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3"/>
    </customSheetView>
    <customSheetView guid="{D504B807-AE7E-4042-848D-21D8E9CBBAC1}"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4"/>
    </customSheetView>
    <customSheetView guid="{4890415D-ABA4-4363-9A7D-9DAD39F08A9F}" scale="90" showGridLines="0" fitToPage="1" printArea="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5"/>
    </customSheetView>
    <customSheetView guid="{F7D68F61-F89A-4541-9A78-C25C58CA23E3}" scale="90" showGridLines="0" fitToPage="1" printArea="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6"/>
    </customSheetView>
    <customSheetView guid="{D8BB7E15-0E8F-45FC-AD1A-6D8C295A087C}"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7"/>
    </customSheetView>
    <customSheetView guid="{42BB51DB-DC3E-4DA5-9499-5574EB19780E}"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8"/>
    </customSheetView>
    <customSheetView guid="{B83C9EB8-C964-4489-98C8-19C81BFAE010}"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9"/>
    </customSheetView>
  </customSheetViews>
  <mergeCells count="9">
    <mergeCell ref="E1:V1"/>
    <mergeCell ref="K3:Q3"/>
    <mergeCell ref="B4:B8"/>
    <mergeCell ref="D10:H10"/>
    <mergeCell ref="D3:H3"/>
    <mergeCell ref="AB3:AC3"/>
    <mergeCell ref="AB4:AB8"/>
    <mergeCell ref="K4:K8"/>
    <mergeCell ref="M10:Q10"/>
  </mergeCells>
  <conditionalFormatting sqref="I3:I10">
    <cfRule type="cellIs" dxfId="3" priority="5" operator="equal">
      <formula>"BAJA"</formula>
    </cfRule>
  </conditionalFormatting>
  <conditionalFormatting sqref="I3:I10">
    <cfRule type="cellIs" dxfId="2" priority="2" operator="equal">
      <formula>"EXTREMA"</formula>
    </cfRule>
    <cfRule type="cellIs" dxfId="1" priority="3" operator="equal">
      <formula>"ALTA"</formula>
    </cfRule>
    <cfRule type="cellIs" dxfId="0" priority="4" operator="equal">
      <formula>"MODERADA"</formula>
    </cfRule>
  </conditionalFormatting>
  <printOptions horizontalCentered="1" verticalCentered="1"/>
  <pageMargins left="0.31496062992125984" right="0.31496062992125984" top="0.15748031496062992" bottom="0.35433070866141736" header="0.31496062992125984" footer="0.31496062992125984"/>
  <pageSetup paperSize="258" scale="75" fitToWidth="0" orientation="landscape" r:id="rId20"/>
  <drawing r:id="rId21"/>
</worksheet>
</file>

<file path=xl/worksheets/sheet9.xml><?xml version="1.0" encoding="utf-8"?>
<worksheet xmlns="http://schemas.openxmlformats.org/spreadsheetml/2006/main" xmlns:r="http://schemas.openxmlformats.org/officeDocument/2006/relationships">
  <dimension ref="A1:AG15"/>
  <sheetViews>
    <sheetView showGridLines="0" topLeftCell="R1" workbookViewId="0">
      <selection activeCell="C3" sqref="C3:E5"/>
    </sheetView>
  </sheetViews>
  <sheetFormatPr baseColWidth="10" defaultColWidth="11.42578125" defaultRowHeight="24" customHeight="1"/>
  <cols>
    <col min="1" max="1" width="20.7109375" style="12" customWidth="1"/>
    <col min="2" max="2" width="4.7109375" style="12" customWidth="1"/>
    <col min="3" max="4" width="20.7109375" style="12" customWidth="1"/>
    <col min="5" max="5" width="4.7109375" style="12" customWidth="1"/>
    <col min="6" max="6" width="5.7109375" style="12" customWidth="1"/>
    <col min="7" max="7" width="12.7109375" style="12" customWidth="1"/>
    <col min="8" max="8" width="40.7109375" style="12" customWidth="1"/>
    <col min="9" max="9" width="4.7109375" style="12" customWidth="1"/>
    <col min="10" max="10" width="5.7109375" style="12" customWidth="1"/>
    <col min="11" max="11" width="12.7109375" style="13" customWidth="1"/>
    <col min="12" max="16" width="16.7109375" style="14" customWidth="1"/>
    <col min="17" max="17" width="10.7109375" style="12" customWidth="1"/>
    <col min="18" max="18" width="11.42578125" style="12"/>
    <col min="19" max="19" width="6.7109375" style="14" customWidth="1"/>
    <col min="20" max="20" width="16.7109375" style="14" customWidth="1"/>
    <col min="21" max="21" width="6.7109375" style="14" customWidth="1"/>
    <col min="22" max="22" width="16.7109375" style="14" customWidth="1"/>
    <col min="23" max="23" width="6.7109375" style="14" customWidth="1"/>
    <col min="24" max="24" width="16.7109375" style="14" customWidth="1"/>
    <col min="25" max="25" width="6.7109375" style="14" customWidth="1"/>
    <col min="26" max="26" width="16.7109375" style="12" customWidth="1"/>
    <col min="27" max="28" width="11.42578125" style="12"/>
    <col min="29" max="29" width="16.7109375" style="12" customWidth="1"/>
    <col min="30" max="30" width="20.5703125" style="12" customWidth="1"/>
    <col min="31" max="31" width="5.7109375" style="12" customWidth="1"/>
    <col min="32" max="32" width="20.7109375" style="12" customWidth="1"/>
    <col min="33" max="33" width="36.7109375" style="12" customWidth="1"/>
    <col min="34" max="16384" width="11.42578125" style="12"/>
  </cols>
  <sheetData>
    <row r="1" spans="1:33" ht="24" customHeight="1" thickBot="1">
      <c r="AC1" s="51" t="s">
        <v>104</v>
      </c>
    </row>
    <row r="2" spans="1:33" ht="24" customHeight="1" thickBot="1">
      <c r="J2" s="200" t="s">
        <v>47</v>
      </c>
      <c r="K2" s="201"/>
      <c r="L2" s="198" t="s">
        <v>7</v>
      </c>
      <c r="M2" s="198"/>
      <c r="N2" s="198"/>
      <c r="O2" s="198"/>
      <c r="P2" s="199"/>
      <c r="S2" s="195" t="s">
        <v>101</v>
      </c>
      <c r="T2" s="195"/>
      <c r="U2" s="195"/>
      <c r="V2" s="195"/>
      <c r="W2" s="195"/>
      <c r="X2" s="195"/>
      <c r="Y2" s="195"/>
      <c r="Z2" s="195"/>
      <c r="AC2" s="52" t="s">
        <v>105</v>
      </c>
    </row>
    <row r="3" spans="1:33" ht="24" customHeight="1">
      <c r="A3" s="31" t="s">
        <v>26</v>
      </c>
      <c r="B3" s="15"/>
      <c r="C3" s="207" t="s">
        <v>30</v>
      </c>
      <c r="D3" s="208"/>
      <c r="F3" s="209" t="s">
        <v>32</v>
      </c>
      <c r="G3" s="210"/>
      <c r="H3" s="211"/>
      <c r="J3" s="202"/>
      <c r="K3" s="203"/>
      <c r="L3" s="19" t="s">
        <v>43</v>
      </c>
      <c r="M3" s="19" t="s">
        <v>44</v>
      </c>
      <c r="N3" s="19" t="s">
        <v>13</v>
      </c>
      <c r="O3" s="19" t="s">
        <v>45</v>
      </c>
      <c r="P3" s="20" t="s">
        <v>46</v>
      </c>
      <c r="S3" s="195" t="s">
        <v>99</v>
      </c>
      <c r="T3" s="195"/>
      <c r="U3" s="195"/>
      <c r="V3" s="204"/>
      <c r="W3" s="213" t="s">
        <v>100</v>
      </c>
      <c r="X3" s="214"/>
      <c r="Y3" s="214"/>
      <c r="Z3" s="214"/>
      <c r="AC3" s="53" t="s">
        <v>21</v>
      </c>
      <c r="AF3" s="191" t="s">
        <v>52</v>
      </c>
      <c r="AG3" s="192"/>
    </row>
    <row r="4" spans="1:33" ht="24" customHeight="1" thickBot="1">
      <c r="A4" s="32" t="s">
        <v>27</v>
      </c>
      <c r="C4" s="26" t="s">
        <v>205</v>
      </c>
      <c r="D4" s="27" t="s">
        <v>6</v>
      </c>
      <c r="F4" s="34">
        <v>1</v>
      </c>
      <c r="G4" s="35" t="s">
        <v>33</v>
      </c>
      <c r="H4" s="36" t="s">
        <v>38</v>
      </c>
      <c r="J4" s="196" t="s">
        <v>6</v>
      </c>
      <c r="K4" s="19" t="s">
        <v>94</v>
      </c>
      <c r="L4" s="21" t="s">
        <v>48</v>
      </c>
      <c r="M4" s="21" t="s">
        <v>48</v>
      </c>
      <c r="N4" s="21" t="s">
        <v>49</v>
      </c>
      <c r="O4" s="21" t="s">
        <v>50</v>
      </c>
      <c r="P4" s="22" t="s">
        <v>50</v>
      </c>
      <c r="S4" s="205" t="s">
        <v>88</v>
      </c>
      <c r="T4" s="205"/>
      <c r="U4" s="205" t="s">
        <v>89</v>
      </c>
      <c r="V4" s="206"/>
      <c r="W4" s="212" t="s">
        <v>88</v>
      </c>
      <c r="X4" s="205"/>
      <c r="Y4" s="205" t="s">
        <v>89</v>
      </c>
      <c r="Z4" s="205"/>
      <c r="AC4" s="53" t="s">
        <v>17</v>
      </c>
      <c r="AF4" s="193"/>
      <c r="AG4" s="194"/>
    </row>
    <row r="5" spans="1:33" ht="24" customHeight="1" thickTop="1">
      <c r="A5" s="32" t="s">
        <v>28</v>
      </c>
      <c r="C5" s="26" t="s">
        <v>206</v>
      </c>
      <c r="D5" s="28" t="s">
        <v>7</v>
      </c>
      <c r="F5" s="34">
        <v>2</v>
      </c>
      <c r="G5" s="37" t="s">
        <v>34</v>
      </c>
      <c r="H5" s="36" t="s">
        <v>39</v>
      </c>
      <c r="J5" s="196"/>
      <c r="K5" s="19" t="s">
        <v>95</v>
      </c>
      <c r="L5" s="21" t="s">
        <v>48</v>
      </c>
      <c r="M5" s="21" t="s">
        <v>48</v>
      </c>
      <c r="N5" s="21" t="s">
        <v>49</v>
      </c>
      <c r="O5" s="21" t="s">
        <v>50</v>
      </c>
      <c r="P5" s="22" t="s">
        <v>51</v>
      </c>
      <c r="S5" s="16">
        <v>1</v>
      </c>
      <c r="T5" s="16" t="s">
        <v>92</v>
      </c>
      <c r="U5" s="16">
        <v>1</v>
      </c>
      <c r="V5" s="17" t="s">
        <v>94</v>
      </c>
      <c r="W5" s="18">
        <v>5</v>
      </c>
      <c r="X5" s="16" t="s">
        <v>93</v>
      </c>
      <c r="Y5" s="16">
        <v>1</v>
      </c>
      <c r="Z5" s="16" t="s">
        <v>43</v>
      </c>
      <c r="AC5" s="53" t="s">
        <v>58</v>
      </c>
      <c r="AE5" s="188" t="s">
        <v>117</v>
      </c>
      <c r="AF5" s="46" t="s">
        <v>113</v>
      </c>
      <c r="AG5" s="41" t="s">
        <v>53</v>
      </c>
    </row>
    <row r="6" spans="1:33" ht="24" customHeight="1" thickBot="1">
      <c r="A6" s="32" t="s">
        <v>14</v>
      </c>
      <c r="C6" s="29" t="s">
        <v>207</v>
      </c>
      <c r="D6" s="30"/>
      <c r="F6" s="34">
        <v>3</v>
      </c>
      <c r="G6" s="37" t="s">
        <v>35</v>
      </c>
      <c r="H6" s="36" t="s">
        <v>40</v>
      </c>
      <c r="J6" s="196"/>
      <c r="K6" s="19" t="s">
        <v>124</v>
      </c>
      <c r="L6" s="21" t="s">
        <v>48</v>
      </c>
      <c r="M6" s="21" t="s">
        <v>49</v>
      </c>
      <c r="N6" s="21" t="s">
        <v>50</v>
      </c>
      <c r="O6" s="21" t="s">
        <v>51</v>
      </c>
      <c r="P6" s="22" t="s">
        <v>51</v>
      </c>
      <c r="S6" s="16"/>
      <c r="T6" s="16"/>
      <c r="U6" s="16">
        <v>2</v>
      </c>
      <c r="V6" s="17" t="s">
        <v>95</v>
      </c>
      <c r="W6" s="18"/>
      <c r="X6" s="16"/>
      <c r="Y6" s="16">
        <v>2</v>
      </c>
      <c r="Z6" s="16" t="s">
        <v>44</v>
      </c>
      <c r="AC6" s="53" t="s">
        <v>18</v>
      </c>
      <c r="AE6" s="189"/>
      <c r="AF6" s="46" t="s">
        <v>114</v>
      </c>
      <c r="AG6" s="41" t="s">
        <v>107</v>
      </c>
    </row>
    <row r="7" spans="1:33" ht="24" customHeight="1">
      <c r="A7" s="32" t="s">
        <v>24</v>
      </c>
      <c r="F7" s="34">
        <v>4</v>
      </c>
      <c r="G7" s="37" t="s">
        <v>36</v>
      </c>
      <c r="H7" s="36" t="s">
        <v>41</v>
      </c>
      <c r="J7" s="196"/>
      <c r="K7" s="19" t="s">
        <v>97</v>
      </c>
      <c r="L7" s="21" t="s">
        <v>49</v>
      </c>
      <c r="M7" s="21" t="s">
        <v>50</v>
      </c>
      <c r="N7" s="21" t="s">
        <v>50</v>
      </c>
      <c r="O7" s="21" t="s">
        <v>51</v>
      </c>
      <c r="P7" s="22" t="s">
        <v>51</v>
      </c>
      <c r="S7" s="16">
        <v>2</v>
      </c>
      <c r="T7" s="16" t="s">
        <v>91</v>
      </c>
      <c r="U7" s="16">
        <v>3</v>
      </c>
      <c r="V7" s="17" t="s">
        <v>96</v>
      </c>
      <c r="W7" s="18">
        <v>10</v>
      </c>
      <c r="X7" s="16" t="s">
        <v>13</v>
      </c>
      <c r="Y7" s="16">
        <v>3</v>
      </c>
      <c r="Z7" s="16" t="s">
        <v>13</v>
      </c>
      <c r="AC7" s="53" t="s">
        <v>54</v>
      </c>
      <c r="AE7" s="189"/>
      <c r="AF7" s="46" t="s">
        <v>115</v>
      </c>
      <c r="AG7" s="41" t="s">
        <v>108</v>
      </c>
    </row>
    <row r="8" spans="1:33" ht="24" customHeight="1" thickBot="1">
      <c r="A8" s="32" t="s">
        <v>29</v>
      </c>
      <c r="F8" s="38">
        <v>5</v>
      </c>
      <c r="G8" s="39" t="s">
        <v>37</v>
      </c>
      <c r="H8" s="40" t="s">
        <v>42</v>
      </c>
      <c r="J8" s="197"/>
      <c r="K8" s="23" t="s">
        <v>125</v>
      </c>
      <c r="L8" s="24" t="s">
        <v>50</v>
      </c>
      <c r="M8" s="24" t="s">
        <v>50</v>
      </c>
      <c r="N8" s="24" t="s">
        <v>51</v>
      </c>
      <c r="O8" s="24" t="s">
        <v>51</v>
      </c>
      <c r="P8" s="25" t="s">
        <v>51</v>
      </c>
      <c r="S8" s="16"/>
      <c r="T8" s="16"/>
      <c r="U8" s="16">
        <v>4</v>
      </c>
      <c r="V8" s="17" t="s">
        <v>97</v>
      </c>
      <c r="W8" s="18"/>
      <c r="X8" s="16"/>
      <c r="Y8" s="16">
        <v>4</v>
      </c>
      <c r="Z8" s="16" t="s">
        <v>45</v>
      </c>
      <c r="AC8" s="53" t="s">
        <v>19</v>
      </c>
      <c r="AE8" s="190"/>
      <c r="AF8" s="47" t="s">
        <v>116</v>
      </c>
      <c r="AG8" s="42" t="s">
        <v>108</v>
      </c>
    </row>
    <row r="9" spans="1:33" ht="24" customHeight="1" thickBot="1">
      <c r="A9" s="33" t="s">
        <v>59</v>
      </c>
      <c r="S9" s="16">
        <v>3</v>
      </c>
      <c r="T9" s="16" t="s">
        <v>90</v>
      </c>
      <c r="U9" s="16">
        <v>5</v>
      </c>
      <c r="V9" s="17" t="s">
        <v>98</v>
      </c>
      <c r="W9" s="18">
        <v>20</v>
      </c>
      <c r="X9" s="16" t="s">
        <v>46</v>
      </c>
      <c r="Y9" s="16">
        <v>5</v>
      </c>
      <c r="Z9" s="16" t="s">
        <v>46</v>
      </c>
      <c r="AC9" s="54" t="s">
        <v>106</v>
      </c>
    </row>
    <row r="10" spans="1:33" ht="36" customHeight="1" thickTop="1">
      <c r="AE10" s="188" t="s">
        <v>118</v>
      </c>
      <c r="AF10" s="48" t="s">
        <v>61</v>
      </c>
      <c r="AG10" s="43" t="s">
        <v>109</v>
      </c>
    </row>
    <row r="11" spans="1:33" ht="66" customHeight="1">
      <c r="AC11" s="128"/>
      <c r="AE11" s="189"/>
      <c r="AF11" s="49" t="s">
        <v>60</v>
      </c>
      <c r="AG11" s="44" t="s">
        <v>110</v>
      </c>
    </row>
    <row r="12" spans="1:33" ht="51" customHeight="1">
      <c r="AC12" s="129"/>
      <c r="AE12" s="189"/>
      <c r="AF12" s="49" t="s">
        <v>62</v>
      </c>
      <c r="AG12" s="44" t="s">
        <v>111</v>
      </c>
    </row>
    <row r="13" spans="1:33" ht="36.950000000000003" customHeight="1" thickBot="1">
      <c r="AC13" s="129"/>
      <c r="AE13" s="190"/>
      <c r="AF13" s="50" t="s">
        <v>53</v>
      </c>
      <c r="AG13" s="45" t="s">
        <v>112</v>
      </c>
    </row>
    <row r="14" spans="1:33" ht="30" customHeight="1" thickTop="1">
      <c r="AC14" s="3"/>
    </row>
    <row r="15" spans="1:33" ht="24" customHeight="1">
      <c r="AC15" s="129"/>
    </row>
  </sheetData>
  <dataConsolidate/>
  <customSheetViews>
    <customSheetView guid="{97D65C1E-976A-4956-97FC-0E8188ABCFAA}" showGridLines="0" topLeftCell="I1">
      <selection activeCell="W11" sqref="W11"/>
      <pageMargins left="0.7" right="0.7" top="0.75" bottom="0.75" header="0.3" footer="0.3"/>
      <pageSetup paperSize="9" orientation="portrait" r:id="rId1"/>
    </customSheetView>
    <customSheetView guid="{ADD38025-F4B2-44E2-9D06-07A9BF0F3A51}" showGridLines="0" topLeftCell="I1">
      <selection activeCell="W11" sqref="W11"/>
      <pageMargins left="0.7" right="0.7" top="0.75" bottom="0.75" header="0.3" footer="0.3"/>
      <pageSetup paperSize="9" orientation="portrait" r:id="rId2"/>
    </customSheetView>
    <customSheetView guid="{AF3BF2A1-5C19-43AE-A08B-3E418E8AE543}" showGridLines="0" topLeftCell="I1">
      <selection activeCell="W11" sqref="W11"/>
      <pageMargins left="0.7" right="0.7" top="0.75" bottom="0.75" header="0.3" footer="0.3"/>
      <pageSetup paperSize="9" orientation="portrait" r:id="rId3"/>
    </customSheetView>
    <customSheetView guid="{CC42E740-ADA2-4B3E-AB77-9BBCCE9EC444}" showGridLines="0" topLeftCell="I1">
      <selection activeCell="W11" sqref="W11"/>
      <pageMargins left="0.7" right="0.7" top="0.75" bottom="0.75" header="0.3" footer="0.3"/>
      <pageSetup paperSize="9" orientation="portrait" r:id="rId4"/>
    </customSheetView>
    <customSheetView guid="{DC041AD4-35AB-4F1B-9F3D-F08C88A9A16C}" showGridLines="0" topLeftCell="I1">
      <selection activeCell="W11" sqref="W11"/>
      <pageMargins left="0.7" right="0.7" top="0.75" bottom="0.75" header="0.3" footer="0.3"/>
      <pageSetup paperSize="9" orientation="portrait" r:id="rId5"/>
    </customSheetView>
    <customSheetView guid="{C9A17BF0-2451-44C4-898F-CFB8403323EA}" showGridLines="0" topLeftCell="I1">
      <selection activeCell="W11" sqref="W11"/>
      <pageMargins left="0.7" right="0.7" top="0.75" bottom="0.75" header="0.3" footer="0.3"/>
      <pageSetup paperSize="9" orientation="portrait" r:id="rId6"/>
    </customSheetView>
    <customSheetView guid="{E51A7B7A-B72C-4D0D-BEC9-3100296DDB1B}" showGridLines="0" topLeftCell="I1">
      <selection activeCell="W11" sqref="W11"/>
      <pageMargins left="0.7" right="0.7" top="0.75" bottom="0.75" header="0.3" footer="0.3"/>
      <pageSetup paperSize="9" orientation="portrait" r:id="rId7"/>
    </customSheetView>
    <customSheetView guid="{D674221F-3F50-45D7-B99E-107AE99970DE}" showGridLines="0" topLeftCell="I1">
      <selection activeCell="W11" sqref="W11"/>
      <pageMargins left="0.7" right="0.7" top="0.75" bottom="0.75" header="0.3" footer="0.3"/>
      <pageSetup paperSize="9" orientation="portrait" r:id="rId8"/>
    </customSheetView>
    <customSheetView guid="{C8C25E0F-313C-40E1-BC27-B55128053FAD}" showGridLines="0" topLeftCell="I1">
      <selection activeCell="W11" sqref="W11"/>
      <pageMargins left="0.7" right="0.7" top="0.75" bottom="0.75" header="0.3" footer="0.3"/>
      <pageSetup paperSize="9" orientation="portrait" r:id="rId9"/>
    </customSheetView>
    <customSheetView guid="{31578BE1-199E-4DDD-BD28-180CDA7042A3}" showGridLines="0" topLeftCell="I1">
      <selection activeCell="W11" sqref="W11"/>
      <pageMargins left="0.7" right="0.7" top="0.75" bottom="0.75" header="0.3" footer="0.3"/>
      <pageSetup paperSize="9" orientation="portrait" r:id="rId10"/>
    </customSheetView>
    <customSheetView guid="{915A0EBC-A358-405B-93F7-90752DA34B9F}" showGridLines="0" topLeftCell="I1">
      <selection activeCell="W11" sqref="W11"/>
      <pageMargins left="0.7" right="0.7" top="0.75" bottom="0.75" header="0.3" footer="0.3"/>
      <pageSetup paperSize="9" orientation="portrait" r:id="rId11"/>
    </customSheetView>
    <customSheetView guid="{B74BB35E-E214-422E-BB39-6D168553F4C5}" showGridLines="0" topLeftCell="I1">
      <selection activeCell="W11" sqref="W11"/>
      <pageMargins left="0.7" right="0.7" top="0.75" bottom="0.75" header="0.3" footer="0.3"/>
      <pageSetup paperSize="9" orientation="portrait" r:id="rId12"/>
    </customSheetView>
    <customSheetView guid="{C9A812A3-B23E-4057-8694-158B0DEE8D06}" showGridLines="0" topLeftCell="I1">
      <selection activeCell="W11" sqref="W11"/>
      <pageMargins left="0.7" right="0.7" top="0.75" bottom="0.75" header="0.3" footer="0.3"/>
      <pageSetup paperSize="9" orientation="portrait" r:id="rId13"/>
    </customSheetView>
    <customSheetView guid="{D504B807-AE7E-4042-848D-21D8E9CBBAC1}" showGridLines="0" topLeftCell="I1">
      <selection activeCell="W11" sqref="W11"/>
      <pageMargins left="0.7" right="0.7" top="0.75" bottom="0.75" header="0.3" footer="0.3"/>
      <pageSetup paperSize="9" orientation="portrait" r:id="rId14"/>
    </customSheetView>
    <customSheetView guid="{4890415D-ABA4-4363-9A7D-9DAD39F08A9F}" showGridLines="0" topLeftCell="I1">
      <selection activeCell="W11" sqref="W11"/>
      <pageMargins left="0.7" right="0.7" top="0.75" bottom="0.75" header="0.3" footer="0.3"/>
      <pageSetup paperSize="9" orientation="portrait" r:id="rId15"/>
    </customSheetView>
    <customSheetView guid="{F7D68F61-F89A-4541-9A78-C25C58CA23E3}" showGridLines="0" topLeftCell="I1">
      <selection activeCell="W11" sqref="W11"/>
      <pageMargins left="0.7" right="0.7" top="0.75" bottom="0.75" header="0.3" footer="0.3"/>
      <pageSetup paperSize="9" orientation="portrait" r:id="rId16"/>
    </customSheetView>
    <customSheetView guid="{D8BB7E15-0E8F-45FC-AD1A-6D8C295A087C}" showGridLines="0" topLeftCell="I1">
      <selection activeCell="W11" sqref="W11"/>
      <pageMargins left="0.7" right="0.7" top="0.75" bottom="0.75" header="0.3" footer="0.3"/>
      <pageSetup paperSize="9" orientation="portrait" r:id="rId17"/>
    </customSheetView>
    <customSheetView guid="{42BB51DB-DC3E-4DA5-9499-5574EB19780E}" showGridLines="0" topLeftCell="I1">
      <selection activeCell="W11" sqref="W11"/>
      <pageMargins left="0.7" right="0.7" top="0.75" bottom="0.75" header="0.3" footer="0.3"/>
      <pageSetup paperSize="9" orientation="portrait" r:id="rId18"/>
    </customSheetView>
    <customSheetView guid="{B83C9EB8-C964-4489-98C8-19C81BFAE010}" showGridLines="0" topLeftCell="I1">
      <selection activeCell="W11" sqref="W11"/>
      <pageMargins left="0.7" right="0.7" top="0.75" bottom="0.75" header="0.3" footer="0.3"/>
      <pageSetup paperSize="9" orientation="portrait" r:id="rId19"/>
    </customSheetView>
  </customSheetViews>
  <mergeCells count="15">
    <mergeCell ref="C3:D3"/>
    <mergeCell ref="F3:H3"/>
    <mergeCell ref="W4:X4"/>
    <mergeCell ref="Y4:Z4"/>
    <mergeCell ref="W3:Z3"/>
    <mergeCell ref="AE5:AE8"/>
    <mergeCell ref="AE10:AE13"/>
    <mergeCell ref="AF3:AG4"/>
    <mergeCell ref="S2:Z2"/>
    <mergeCell ref="J4:J8"/>
    <mergeCell ref="L2:P2"/>
    <mergeCell ref="J2:K3"/>
    <mergeCell ref="S3:V3"/>
    <mergeCell ref="S4:T4"/>
    <mergeCell ref="U4:V4"/>
  </mergeCells>
  <dataValidations count="1">
    <dataValidation type="list" allowBlank="1" showInputMessage="1" showErrorMessage="1" sqref="A3:B9">
      <formula1>$A$3:$A$9</formula1>
    </dataValidation>
  </dataValidations>
  <pageMargins left="0.7" right="0.7" top="0.75" bottom="0.75" header="0.3" footer="0.3"/>
  <pageSetup paperSize="9" orientation="landscape" r:id="rId20"/>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13</vt:i4>
      </vt:variant>
    </vt:vector>
  </HeadingPairs>
  <TitlesOfParts>
    <vt:vector size="25" baseType="lpstr">
      <vt:lpstr>(1) Deporte Asociado</vt:lpstr>
      <vt:lpstr>(2) Juegos Intercolegiados</vt:lpstr>
      <vt:lpstr>(3) Deporte Social y C</vt:lpstr>
      <vt:lpstr>(4) Recreacion y Aprove T</vt:lpstr>
      <vt:lpstr>(5) Habitos y Estilo VS</vt:lpstr>
      <vt:lpstr>Evaluación de Controles</vt:lpstr>
      <vt:lpstr>Resumen</vt:lpstr>
      <vt:lpstr>Evolución</vt:lpstr>
      <vt:lpstr>Listas</vt:lpstr>
      <vt:lpstr>Impactos</vt:lpstr>
      <vt:lpstr>Idea Zonas</vt:lpstr>
      <vt:lpstr>formatos pre</vt:lpstr>
      <vt:lpstr>'(2) Juegos Intercolegiados'!Área_de_impresión</vt:lpstr>
      <vt:lpstr>'(3) Deporte Social y C'!Área_de_impresión</vt:lpstr>
      <vt:lpstr>'(4) Recreacion y Aprove T'!Área_de_impresión</vt:lpstr>
      <vt:lpstr>'(5) Habitos y Estilo VS'!Área_de_impresión</vt:lpstr>
      <vt:lpstr>'Evaluación de Controles'!Área_de_impresión</vt:lpstr>
      <vt:lpstr>Evolución!Área_de_impresión</vt:lpstr>
      <vt:lpstr>Impactos!Área_de_impresión</vt:lpstr>
      <vt:lpstr>Resumen!Área_de_impresión</vt:lpstr>
      <vt:lpstr>Listas!Criterios</vt:lpstr>
      <vt:lpstr>'(2) Juegos Intercolegiados'!Títulos_a_imprimir</vt:lpstr>
      <vt:lpstr>'(3) Deporte Social y C'!Títulos_a_imprimir</vt:lpstr>
      <vt:lpstr>'(5) Habitos y Estilo VS'!Títulos_a_imprimir</vt:lpstr>
      <vt:lpstr>'Evaluación de Controles'!Títulos_a_imprimir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2019-04-26T20:51:41Z</dcterms:modified>
</cp:coreProperties>
</file>